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VDo\AKros_2021\Zdar_nS_lavky\aktualizace23\VÝSTUP-kontrola_3\"/>
    </mc:Choice>
  </mc:AlternateContent>
  <bookViews>
    <workbookView xWindow="0" yWindow="0" windowWidth="0" windowHeight="0"/>
  </bookViews>
  <sheets>
    <sheet name="Rekapitulace stavby" sheetId="1" r:id="rId1"/>
    <sheet name="SO 000 - Všeobecné konstr..." sheetId="2" r:id="rId2"/>
    <sheet name="SO 201 - Bránská lávka" sheetId="3" r:id="rId3"/>
    <sheet name="SO 202 - Lávka Táferna L-014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000 - Všeobecné konstr...'!$C$83:$K$126</definedName>
    <definedName name="_xlnm.Print_Area" localSheetId="1">'SO 000 - Všeobecné konstr...'!$C$4:$J$39,'SO 000 - Všeobecné konstr...'!$C$45:$J$65,'SO 000 - Všeobecné konstr...'!$C$71:$K$126</definedName>
    <definedName name="_xlnm.Print_Titles" localSheetId="1">'SO 000 - Všeobecné konstr...'!$83:$83</definedName>
    <definedName name="_xlnm._FilterDatabase" localSheetId="2" hidden="1">'SO 201 - Bránská lávka'!$C$91:$K$500</definedName>
    <definedName name="_xlnm.Print_Area" localSheetId="2">'SO 201 - Bránská lávka'!$C$4:$J$39,'SO 201 - Bránská lávka'!$C$45:$J$73,'SO 201 - Bránská lávka'!$C$79:$K$500</definedName>
    <definedName name="_xlnm.Print_Titles" localSheetId="2">'SO 201 - Bránská lávka'!$91:$91</definedName>
    <definedName name="_xlnm._FilterDatabase" localSheetId="3" hidden="1">'SO 202 - Lávka Táferna L-014'!$C$90:$K$490</definedName>
    <definedName name="_xlnm.Print_Area" localSheetId="3">'SO 202 - Lávka Táferna L-014'!$C$4:$J$39,'SO 202 - Lávka Táferna L-014'!$C$45:$J$72,'SO 202 - Lávka Táferna L-014'!$C$78:$K$490</definedName>
    <definedName name="_xlnm.Print_Titles" localSheetId="3">'SO 202 - Lávka Táferna L-014'!$90:$90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486"/>
  <c r="BH486"/>
  <c r="BG486"/>
  <c r="BF486"/>
  <c r="T486"/>
  <c r="T485"/>
  <c r="R486"/>
  <c r="R485"/>
  <c r="P486"/>
  <c r="P485"/>
  <c r="BI482"/>
  <c r="BH482"/>
  <c r="BG482"/>
  <c r="BF482"/>
  <c r="T482"/>
  <c r="R482"/>
  <c r="P482"/>
  <c r="BI478"/>
  <c r="BH478"/>
  <c r="BG478"/>
  <c r="BF478"/>
  <c r="T478"/>
  <c r="R478"/>
  <c r="P478"/>
  <c r="BI471"/>
  <c r="BH471"/>
  <c r="BG471"/>
  <c r="BF471"/>
  <c r="T471"/>
  <c r="R471"/>
  <c r="P471"/>
  <c r="BI468"/>
  <c r="BH468"/>
  <c r="BG468"/>
  <c r="BF468"/>
  <c r="T468"/>
  <c r="R468"/>
  <c r="P468"/>
  <c r="BI464"/>
  <c r="BH464"/>
  <c r="BG464"/>
  <c r="BF464"/>
  <c r="T464"/>
  <c r="R464"/>
  <c r="P464"/>
  <c r="BI461"/>
  <c r="BH461"/>
  <c r="BG461"/>
  <c r="BF461"/>
  <c r="T461"/>
  <c r="R461"/>
  <c r="P461"/>
  <c r="BI453"/>
  <c r="BH453"/>
  <c r="BG453"/>
  <c r="BF453"/>
  <c r="T453"/>
  <c r="R453"/>
  <c r="P453"/>
  <c r="BI448"/>
  <c r="BH448"/>
  <c r="BG448"/>
  <c r="BF448"/>
  <c r="T448"/>
  <c r="T447"/>
  <c r="R448"/>
  <c r="R447"/>
  <c r="P448"/>
  <c r="P447"/>
  <c r="BI443"/>
  <c r="BH443"/>
  <c r="BG443"/>
  <c r="BF443"/>
  <c r="T443"/>
  <c r="R443"/>
  <c r="P443"/>
  <c r="BI439"/>
  <c r="BH439"/>
  <c r="BG439"/>
  <c r="BF439"/>
  <c r="T439"/>
  <c r="R439"/>
  <c r="P439"/>
  <c r="BI434"/>
  <c r="BH434"/>
  <c r="BG434"/>
  <c r="BF434"/>
  <c r="T434"/>
  <c r="R434"/>
  <c r="P434"/>
  <c r="BI427"/>
  <c r="BH427"/>
  <c r="BG427"/>
  <c r="BF427"/>
  <c r="T427"/>
  <c r="R427"/>
  <c r="P427"/>
  <c r="BI423"/>
  <c r="BH423"/>
  <c r="BG423"/>
  <c r="BF423"/>
  <c r="T423"/>
  <c r="R423"/>
  <c r="P423"/>
  <c r="BI417"/>
  <c r="BH417"/>
  <c r="BG417"/>
  <c r="BF417"/>
  <c r="T417"/>
  <c r="R417"/>
  <c r="P417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399"/>
  <c r="BH399"/>
  <c r="BG399"/>
  <c r="BF399"/>
  <c r="T399"/>
  <c r="R399"/>
  <c r="P399"/>
  <c r="BI395"/>
  <c r="BH395"/>
  <c r="BG395"/>
  <c r="BF395"/>
  <c r="T395"/>
  <c r="R395"/>
  <c r="P395"/>
  <c r="BI391"/>
  <c r="BH391"/>
  <c r="BG391"/>
  <c r="BF391"/>
  <c r="T391"/>
  <c r="R391"/>
  <c r="P391"/>
  <c r="BI385"/>
  <c r="BH385"/>
  <c r="BG385"/>
  <c r="BF385"/>
  <c r="T385"/>
  <c r="R385"/>
  <c r="P385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5"/>
  <c r="BH365"/>
  <c r="BG365"/>
  <c r="BF365"/>
  <c r="T365"/>
  <c r="R365"/>
  <c r="P365"/>
  <c r="BI362"/>
  <c r="BH362"/>
  <c r="BG362"/>
  <c r="BF362"/>
  <c r="T362"/>
  <c r="R362"/>
  <c r="P362"/>
  <c r="BI357"/>
  <c r="BH357"/>
  <c r="BG357"/>
  <c r="BF357"/>
  <c r="T357"/>
  <c r="R357"/>
  <c r="P357"/>
  <c r="BI352"/>
  <c r="BH352"/>
  <c r="BG352"/>
  <c r="BF352"/>
  <c r="T352"/>
  <c r="R352"/>
  <c r="P352"/>
  <c r="BI348"/>
  <c r="BH348"/>
  <c r="BG348"/>
  <c r="BF348"/>
  <c r="T348"/>
  <c r="R348"/>
  <c r="P348"/>
  <c r="BI343"/>
  <c r="BH343"/>
  <c r="BG343"/>
  <c r="BF343"/>
  <c r="T343"/>
  <c r="R343"/>
  <c r="P343"/>
  <c r="BI338"/>
  <c r="BH338"/>
  <c r="BG338"/>
  <c r="BF338"/>
  <c r="T338"/>
  <c r="R338"/>
  <c r="P338"/>
  <c r="BI333"/>
  <c r="BH333"/>
  <c r="BG333"/>
  <c r="BF333"/>
  <c r="T333"/>
  <c r="R333"/>
  <c r="P333"/>
  <c r="BI327"/>
  <c r="BH327"/>
  <c r="BG327"/>
  <c r="BF327"/>
  <c r="T327"/>
  <c r="R327"/>
  <c r="P327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4"/>
  <c r="BH304"/>
  <c r="BG304"/>
  <c r="BF304"/>
  <c r="T304"/>
  <c r="R304"/>
  <c r="P304"/>
  <c r="BI299"/>
  <c r="BH299"/>
  <c r="BG299"/>
  <c r="BF299"/>
  <c r="T299"/>
  <c r="R299"/>
  <c r="P299"/>
  <c r="BI295"/>
  <c r="BH295"/>
  <c r="BG295"/>
  <c r="BF295"/>
  <c r="T295"/>
  <c r="R295"/>
  <c r="P295"/>
  <c r="BI292"/>
  <c r="BH292"/>
  <c r="BG292"/>
  <c r="BF292"/>
  <c r="T292"/>
  <c r="R292"/>
  <c r="P292"/>
  <c r="BI284"/>
  <c r="BH284"/>
  <c r="BG284"/>
  <c r="BF284"/>
  <c r="T284"/>
  <c r="R284"/>
  <c r="P284"/>
  <c r="BI281"/>
  <c r="BH281"/>
  <c r="BG281"/>
  <c r="BF281"/>
  <c r="T281"/>
  <c r="R281"/>
  <c r="P281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1"/>
  <c r="BH261"/>
  <c r="BG261"/>
  <c r="BF261"/>
  <c r="T261"/>
  <c r="R261"/>
  <c r="P261"/>
  <c r="BI258"/>
  <c r="BH258"/>
  <c r="BG258"/>
  <c r="BF258"/>
  <c r="T258"/>
  <c r="R258"/>
  <c r="P258"/>
  <c r="BI253"/>
  <c r="BH253"/>
  <c r="BG253"/>
  <c r="BF253"/>
  <c r="T253"/>
  <c r="R253"/>
  <c r="P253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52"/>
  <c r="E7"/>
  <c r="E81"/>
  <c i="3" r="J37"/>
  <c r="J36"/>
  <c i="1" r="AY56"/>
  <c i="3" r="J35"/>
  <c i="1" r="AX56"/>
  <c i="3" r="BI496"/>
  <c r="BH496"/>
  <c r="BG496"/>
  <c r="BF496"/>
  <c r="T496"/>
  <c r="T495"/>
  <c r="R496"/>
  <c r="R495"/>
  <c r="P496"/>
  <c r="P495"/>
  <c r="BI492"/>
  <c r="BH492"/>
  <c r="BG492"/>
  <c r="BF492"/>
  <c r="T492"/>
  <c r="T491"/>
  <c r="R492"/>
  <c r="R491"/>
  <c r="P492"/>
  <c r="P491"/>
  <c r="BI488"/>
  <c r="BH488"/>
  <c r="BG488"/>
  <c r="BF488"/>
  <c r="T488"/>
  <c r="R488"/>
  <c r="P488"/>
  <c r="BI484"/>
  <c r="BH484"/>
  <c r="BG484"/>
  <c r="BF484"/>
  <c r="T484"/>
  <c r="R484"/>
  <c r="P484"/>
  <c r="BI477"/>
  <c r="BH477"/>
  <c r="BG477"/>
  <c r="BF477"/>
  <c r="T477"/>
  <c r="R477"/>
  <c r="P477"/>
  <c r="BI474"/>
  <c r="BH474"/>
  <c r="BG474"/>
  <c r="BF474"/>
  <c r="T474"/>
  <c r="R474"/>
  <c r="P474"/>
  <c r="BI470"/>
  <c r="BH470"/>
  <c r="BG470"/>
  <c r="BF470"/>
  <c r="T470"/>
  <c r="R470"/>
  <c r="P470"/>
  <c r="BI467"/>
  <c r="BH467"/>
  <c r="BG467"/>
  <c r="BF467"/>
  <c r="T467"/>
  <c r="R467"/>
  <c r="P467"/>
  <c r="BI458"/>
  <c r="BH458"/>
  <c r="BG458"/>
  <c r="BF458"/>
  <c r="T458"/>
  <c r="R458"/>
  <c r="P458"/>
  <c r="BI453"/>
  <c r="BH453"/>
  <c r="BG453"/>
  <c r="BF453"/>
  <c r="T453"/>
  <c r="T452"/>
  <c r="R453"/>
  <c r="R452"/>
  <c r="P453"/>
  <c r="P452"/>
  <c r="BI449"/>
  <c r="BH449"/>
  <c r="BG449"/>
  <c r="BF449"/>
  <c r="T449"/>
  <c r="R449"/>
  <c r="P449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6"/>
  <c r="BH426"/>
  <c r="BG426"/>
  <c r="BF426"/>
  <c r="T426"/>
  <c r="R426"/>
  <c r="P426"/>
  <c r="BI420"/>
  <c r="BH420"/>
  <c r="BG420"/>
  <c r="BF420"/>
  <c r="T420"/>
  <c r="R420"/>
  <c r="P420"/>
  <c r="BI416"/>
  <c r="BH416"/>
  <c r="BG416"/>
  <c r="BF416"/>
  <c r="T416"/>
  <c r="R416"/>
  <c r="P416"/>
  <c r="BI410"/>
  <c r="BH410"/>
  <c r="BG410"/>
  <c r="BF410"/>
  <c r="T410"/>
  <c r="R410"/>
  <c r="P410"/>
  <c r="BI406"/>
  <c r="BH406"/>
  <c r="BG406"/>
  <c r="BF406"/>
  <c r="T406"/>
  <c r="R406"/>
  <c r="P406"/>
  <c r="BI401"/>
  <c r="BH401"/>
  <c r="BG401"/>
  <c r="BF401"/>
  <c r="T401"/>
  <c r="R401"/>
  <c r="P401"/>
  <c r="BI397"/>
  <c r="BH397"/>
  <c r="BG397"/>
  <c r="BF397"/>
  <c r="T397"/>
  <c r="R397"/>
  <c r="P397"/>
  <c r="BI392"/>
  <c r="BH392"/>
  <c r="BG392"/>
  <c r="BF392"/>
  <c r="T392"/>
  <c r="R392"/>
  <c r="P392"/>
  <c r="BI387"/>
  <c r="BH387"/>
  <c r="BG387"/>
  <c r="BF387"/>
  <c r="T387"/>
  <c r="R387"/>
  <c r="P387"/>
  <c r="BI383"/>
  <c r="BH383"/>
  <c r="BG383"/>
  <c r="BF383"/>
  <c r="T383"/>
  <c r="R383"/>
  <c r="P383"/>
  <c r="BI379"/>
  <c r="BH379"/>
  <c r="BG379"/>
  <c r="BF379"/>
  <c r="T379"/>
  <c r="R379"/>
  <c r="P379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3"/>
  <c r="BH353"/>
  <c r="BG353"/>
  <c r="BF353"/>
  <c r="T353"/>
  <c r="R353"/>
  <c r="P353"/>
  <c r="BI348"/>
  <c r="BH348"/>
  <c r="BG348"/>
  <c r="BF348"/>
  <c r="T348"/>
  <c r="R348"/>
  <c r="P348"/>
  <c r="BI343"/>
  <c r="BH343"/>
  <c r="BG343"/>
  <c r="BF343"/>
  <c r="T343"/>
  <c r="R343"/>
  <c r="P343"/>
  <c r="BI338"/>
  <c r="BH338"/>
  <c r="BG338"/>
  <c r="BF338"/>
  <c r="T338"/>
  <c r="R338"/>
  <c r="P338"/>
  <c r="BI330"/>
  <c r="BH330"/>
  <c r="BG330"/>
  <c r="BF330"/>
  <c r="T330"/>
  <c r="R330"/>
  <c r="P330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7"/>
  <c r="BH307"/>
  <c r="BG307"/>
  <c r="BF307"/>
  <c r="T307"/>
  <c r="R307"/>
  <c r="P307"/>
  <c r="BI302"/>
  <c r="BH302"/>
  <c r="BG302"/>
  <c r="BF302"/>
  <c r="T302"/>
  <c r="R302"/>
  <c r="P302"/>
  <c r="BI298"/>
  <c r="BH298"/>
  <c r="BG298"/>
  <c r="BF298"/>
  <c r="T298"/>
  <c r="R298"/>
  <c r="P298"/>
  <c r="BI295"/>
  <c r="BH295"/>
  <c r="BG295"/>
  <c r="BF295"/>
  <c r="T295"/>
  <c r="R295"/>
  <c r="P295"/>
  <c r="BI287"/>
  <c r="BH287"/>
  <c r="BG287"/>
  <c r="BF287"/>
  <c r="T287"/>
  <c r="R287"/>
  <c r="P287"/>
  <c r="BI284"/>
  <c r="BH284"/>
  <c r="BG284"/>
  <c r="BF284"/>
  <c r="T284"/>
  <c r="R284"/>
  <c r="P284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4"/>
  <c r="BH264"/>
  <c r="BG264"/>
  <c r="BF264"/>
  <c r="T264"/>
  <c r="R264"/>
  <c r="P264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12"/>
  <c r="BH212"/>
  <c r="BG212"/>
  <c r="BF212"/>
  <c r="T212"/>
  <c r="R212"/>
  <c r="P212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48"/>
  <c i="2" r="J37"/>
  <c r="J36"/>
  <c i="1" r="AY55"/>
  <c i="2" r="J35"/>
  <c i="1" r="AX55"/>
  <c i="2" r="BI123"/>
  <c r="BH123"/>
  <c r="BG123"/>
  <c r="BF123"/>
  <c r="T123"/>
  <c r="T122"/>
  <c r="R123"/>
  <c r="R122"/>
  <c r="P123"/>
  <c r="P122"/>
  <c r="BI118"/>
  <c r="BH118"/>
  <c r="BG118"/>
  <c r="BF118"/>
  <c r="T118"/>
  <c r="T117"/>
  <c r="R118"/>
  <c r="R117"/>
  <c r="P118"/>
  <c r="P117"/>
  <c r="BI112"/>
  <c r="BH112"/>
  <c r="BG112"/>
  <c r="BF112"/>
  <c r="T112"/>
  <c r="R112"/>
  <c r="P112"/>
  <c r="BI108"/>
  <c r="BH108"/>
  <c r="BG108"/>
  <c r="BF108"/>
  <c r="T108"/>
  <c r="R108"/>
  <c r="P108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1" r="L50"/>
  <c r="AM50"/>
  <c r="AM49"/>
  <c r="L49"/>
  <c r="AM47"/>
  <c r="L47"/>
  <c r="L45"/>
  <c r="L44"/>
  <c i="4" r="BK365"/>
  <c r="J236"/>
  <c r="J137"/>
  <c r="J404"/>
  <c r="J304"/>
  <c r="BK190"/>
  <c r="J399"/>
  <c r="BK343"/>
  <c r="BK156"/>
  <c i="2" r="J112"/>
  <c r="BK91"/>
  <c r="J97"/>
  <c i="3" r="J449"/>
  <c r="J420"/>
  <c r="J235"/>
  <c r="BK115"/>
  <c r="BK442"/>
  <c r="BK387"/>
  <c r="BK243"/>
  <c r="BK135"/>
  <c r="J330"/>
  <c r="BK196"/>
  <c r="J126"/>
  <c i="4" r="J434"/>
  <c r="BK385"/>
  <c r="J299"/>
  <c r="BK240"/>
  <c i="3" r="BK426"/>
  <c r="BK325"/>
  <c r="J272"/>
  <c r="BK163"/>
  <c r="BK453"/>
  <c r="J410"/>
  <c r="BK312"/>
  <c r="J225"/>
  <c r="BK141"/>
  <c r="BK474"/>
  <c r="BK401"/>
  <c r="J251"/>
  <c r="J132"/>
  <c r="J362"/>
  <c r="BK221"/>
  <c r="BK184"/>
  <c i="4" r="J461"/>
  <c r="J380"/>
  <c r="J295"/>
  <c r="J204"/>
  <c r="BK128"/>
  <c r="J468"/>
  <c r="J362"/>
  <c r="J261"/>
  <c r="J122"/>
  <c r="BK391"/>
  <c r="J269"/>
  <c r="J182"/>
  <c r="BK448"/>
  <c r="J315"/>
  <c r="BK150"/>
  <c i="2" r="J101"/>
  <c r="BK97"/>
  <c r="J87"/>
  <c i="3" r="J453"/>
  <c r="BK373"/>
  <c r="J276"/>
  <c r="J167"/>
  <c r="BK126"/>
  <c r="J446"/>
  <c r="BK383"/>
  <c r="BK315"/>
  <c r="BK230"/>
  <c r="J149"/>
  <c r="BK496"/>
  <c r="BK416"/>
  <c r="BK353"/>
  <c r="J216"/>
  <c r="J129"/>
  <c r="BK284"/>
  <c r="BK199"/>
  <c r="BK132"/>
  <c i="4" r="J443"/>
  <c r="J357"/>
  <c r="J284"/>
  <c r="BK178"/>
  <c r="BK97"/>
  <c r="BK417"/>
  <c r="BK312"/>
  <c r="BK213"/>
  <c r="J128"/>
  <c r="BK377"/>
  <c r="BK261"/>
  <c r="J178"/>
  <c r="BK482"/>
  <c r="BK348"/>
  <c r="J213"/>
  <c r="J134"/>
  <c i="3" r="BK298"/>
  <c r="BK188"/>
  <c r="BK101"/>
  <c r="BK434"/>
  <c r="J359"/>
  <c r="J207"/>
  <c r="BK145"/>
  <c r="J298"/>
  <c r="BK207"/>
  <c r="J141"/>
  <c i="4" r="J448"/>
  <c r="J371"/>
  <c r="BK276"/>
  <c r="J185"/>
  <c r="J144"/>
  <c r="BK486"/>
  <c r="J439"/>
  <c r="J343"/>
  <c r="BK253"/>
  <c r="J167"/>
  <c r="BK94"/>
  <c r="BK333"/>
  <c r="BK222"/>
  <c r="J97"/>
  <c r="BK380"/>
  <c r="J222"/>
  <c r="J140"/>
  <c i="1" r="AS54"/>
  <c i="3" r="J430"/>
  <c r="J353"/>
  <c r="J315"/>
  <c r="J264"/>
  <c r="BK191"/>
  <c r="BK104"/>
  <c r="J438"/>
  <c r="BK392"/>
  <c r="BK359"/>
  <c r="BK307"/>
  <c r="BK216"/>
  <c r="J145"/>
  <c r="J98"/>
  <c r="J426"/>
  <c r="BK318"/>
  <c r="J203"/>
  <c r="BK111"/>
  <c r="J379"/>
  <c r="BK225"/>
  <c r="BK157"/>
  <c i="4" r="J453"/>
  <c r="J352"/>
  <c r="J281"/>
  <c r="J193"/>
  <c r="J125"/>
  <c r="J482"/>
  <c r="BK399"/>
  <c r="BK371"/>
  <c r="J348"/>
  <c r="BK272"/>
  <c r="J240"/>
  <c r="BK163"/>
  <c r="J106"/>
  <c r="J395"/>
  <c r="BK319"/>
  <c r="BK236"/>
  <c r="BK196"/>
  <c r="BK125"/>
  <c r="BK443"/>
  <c r="J365"/>
  <c r="BK248"/>
  <c r="J159"/>
  <c r="BK144"/>
  <c r="J100"/>
  <c i="2" r="J91"/>
  <c r="BK123"/>
  <c r="J99"/>
  <c r="J95"/>
  <c r="J118"/>
  <c r="BK101"/>
  <c i="3" r="J496"/>
  <c r="J477"/>
  <c r="J458"/>
  <c r="BK446"/>
  <c r="BK371"/>
  <c r="BK348"/>
  <c r="BK302"/>
  <c r="J230"/>
  <c r="BK138"/>
  <c r="J434"/>
  <c r="BK362"/>
  <c r="J295"/>
  <c r="J196"/>
  <c r="J123"/>
  <c r="BK438"/>
  <c r="J368"/>
  <c r="J287"/>
  <c r="J157"/>
  <c r="J95"/>
  <c r="BK256"/>
  <c r="BK123"/>
  <c i="4" r="J417"/>
  <c r="J338"/>
  <c r="J272"/>
  <c r="BK182"/>
  <c r="BK106"/>
  <c r="BK434"/>
  <c r="BK327"/>
  <c r="J209"/>
  <c r="BK159"/>
  <c r="J412"/>
  <c r="J312"/>
  <c r="BK209"/>
  <c r="J94"/>
  <c r="J377"/>
  <c r="BK218"/>
  <c r="BK137"/>
  <c i="2" r="BK99"/>
  <c r="BK108"/>
  <c r="J108"/>
  <c i="3" r="J470"/>
  <c r="BK406"/>
  <c r="J343"/>
  <c r="J307"/>
  <c r="BK235"/>
  <c r="BK470"/>
  <c r="J401"/>
  <c r="BK343"/>
  <c r="BK264"/>
  <c r="J184"/>
  <c r="BK129"/>
  <c r="BK484"/>
  <c r="J397"/>
  <c r="BK295"/>
  <c r="BK181"/>
  <c r="J107"/>
  <c r="J348"/>
  <c r="J212"/>
  <c r="BK167"/>
  <c i="4" r="BK464"/>
  <c r="BK404"/>
  <c r="BK304"/>
  <c r="J244"/>
  <c r="BK134"/>
  <c r="J478"/>
  <c r="J374"/>
  <c r="BK284"/>
  <c r="BK172"/>
  <c r="BK100"/>
  <c r="J322"/>
  <c r="BK227"/>
  <c r="J131"/>
  <c r="J423"/>
  <c r="BK232"/>
  <c r="BK147"/>
  <c i="3" r="J373"/>
  <c r="BK251"/>
  <c r="J135"/>
  <c r="BK458"/>
  <c r="J392"/>
  <c r="J247"/>
  <c r="J115"/>
  <c r="BK365"/>
  <c r="BK239"/>
  <c r="J178"/>
  <c i="4" r="BK468"/>
  <c r="J408"/>
  <c r="BK315"/>
  <c r="J227"/>
  <c i="3" r="J322"/>
  <c r="J221"/>
  <c r="J163"/>
  <c r="BK488"/>
  <c r="BK410"/>
  <c r="J312"/>
  <c r="J171"/>
  <c r="J104"/>
  <c r="J279"/>
  <c r="J191"/>
  <c r="J101"/>
  <c i="4" r="BK427"/>
  <c r="J333"/>
  <c r="J253"/>
  <c r="J153"/>
  <c r="BK110"/>
  <c r="BK471"/>
  <c r="J385"/>
  <c r="BK299"/>
  <c r="BK193"/>
  <c r="BK114"/>
  <c r="BK374"/>
  <c r="BK258"/>
  <c r="BK140"/>
  <c r="BK461"/>
  <c r="BK281"/>
  <c r="J200"/>
  <c r="BK122"/>
  <c i="2" r="BK95"/>
  <c r="BK112"/>
  <c i="3" r="J488"/>
  <c r="J467"/>
  <c r="J383"/>
  <c r="J338"/>
  <c r="J284"/>
  <c r="J239"/>
  <c r="BK149"/>
  <c r="BK467"/>
  <c r="J416"/>
  <c r="J371"/>
  <c r="BK330"/>
  <c r="BK279"/>
  <c r="BK171"/>
  <c r="J138"/>
  <c r="BK477"/>
  <c r="J406"/>
  <c r="BK272"/>
  <c r="BK160"/>
  <c r="BK98"/>
  <c r="BK276"/>
  <c r="J181"/>
  <c i="4" r="BK478"/>
  <c r="BK412"/>
  <c r="BK322"/>
  <c r="J258"/>
  <c r="J163"/>
  <c r="J147"/>
  <c r="J103"/>
  <c r="BK453"/>
  <c r="J309"/>
  <c r="J190"/>
  <c r="BK153"/>
  <c r="J427"/>
  <c r="BK362"/>
  <c r="BK292"/>
  <c r="J218"/>
  <c r="BK175"/>
  <c r="J471"/>
  <c r="J391"/>
  <c r="BK338"/>
  <c r="BK204"/>
  <c r="BK131"/>
  <c i="2" r="BK118"/>
  <c i="3" r="BK397"/>
  <c r="J318"/>
  <c r="BK247"/>
  <c r="J474"/>
  <c r="J387"/>
  <c r="BK338"/>
  <c r="J261"/>
  <c r="BK178"/>
  <c r="BK492"/>
  <c r="BK420"/>
  <c r="J325"/>
  <c r="BK212"/>
  <c r="J111"/>
  <c r="BK287"/>
  <c r="BK203"/>
  <c r="J160"/>
  <c i="4" r="BK439"/>
  <c r="J319"/>
  <c r="J248"/>
  <c r="J150"/>
  <c r="J486"/>
  <c r="BK383"/>
  <c r="BK295"/>
  <c r="BK185"/>
  <c r="BK103"/>
  <c r="BK352"/>
  <c r="J232"/>
  <c r="J172"/>
  <c r="BK395"/>
  <c r="J276"/>
  <c r="J175"/>
  <c r="J110"/>
  <c i="2" r="BK87"/>
  <c r="J123"/>
  <c i="3" r="J492"/>
  <c r="J442"/>
  <c r="BK368"/>
  <c r="BK322"/>
  <c r="BK261"/>
  <c r="BK153"/>
  <c r="BK430"/>
  <c r="J365"/>
  <c r="J302"/>
  <c r="J199"/>
  <c r="BK107"/>
  <c r="BK449"/>
  <c r="BK379"/>
  <c r="J256"/>
  <c r="J153"/>
  <c r="J484"/>
  <c r="J243"/>
  <c r="J188"/>
  <c r="BK95"/>
  <c i="4" r="BK423"/>
  <c r="J327"/>
  <c r="BK269"/>
  <c r="J196"/>
  <c r="J114"/>
  <c r="J464"/>
  <c r="BK357"/>
  <c r="BK244"/>
  <c r="J156"/>
  <c r="BK408"/>
  <c r="BK309"/>
  <c r="BK200"/>
  <c r="J383"/>
  <c r="J292"/>
  <c r="BK167"/>
  <c i="2" l="1" r="T86"/>
  <c r="T107"/>
  <c i="3" r="P94"/>
  <c r="BK202"/>
  <c r="J202"/>
  <c r="J62"/>
  <c r="R255"/>
  <c r="T306"/>
  <c r="T337"/>
  <c r="BK352"/>
  <c r="J352"/>
  <c r="J66"/>
  <c r="BK415"/>
  <c r="J415"/>
  <c r="J67"/>
  <c r="BK457"/>
  <c r="J457"/>
  <c r="J70"/>
  <c i="4" r="R93"/>
  <c r="R199"/>
  <c r="R252"/>
  <c r="R303"/>
  <c r="T332"/>
  <c r="T361"/>
  <c r="R422"/>
  <c r="R452"/>
  <c r="R451"/>
  <c i="2" r="R86"/>
  <c r="R107"/>
  <c i="3" r="BK94"/>
  <c r="J94"/>
  <c r="J61"/>
  <c r="T202"/>
  <c r="T255"/>
  <c r="R306"/>
  <c r="R337"/>
  <c r="T352"/>
  <c r="R415"/>
  <c r="T457"/>
  <c r="T456"/>
  <c i="4" r="P93"/>
  <c r="P199"/>
  <c r="T252"/>
  <c r="T303"/>
  <c r="R332"/>
  <c r="P361"/>
  <c r="P422"/>
  <c r="BK452"/>
  <c i="2" r="P86"/>
  <c r="P107"/>
  <c i="3" r="T94"/>
  <c r="P202"/>
  <c r="P255"/>
  <c r="P306"/>
  <c r="P337"/>
  <c r="P352"/>
  <c r="T415"/>
  <c r="R457"/>
  <c r="R456"/>
  <c i="4" r="T93"/>
  <c r="T92"/>
  <c r="T199"/>
  <c r="P252"/>
  <c r="P303"/>
  <c r="P332"/>
  <c r="R361"/>
  <c r="T422"/>
  <c r="P452"/>
  <c r="P451"/>
  <c i="2" r="BK86"/>
  <c r="BK107"/>
  <c r="J107"/>
  <c r="J62"/>
  <c i="3" r="R94"/>
  <c r="R202"/>
  <c r="BK255"/>
  <c r="J255"/>
  <c r="J63"/>
  <c r="BK306"/>
  <c r="J306"/>
  <c r="J64"/>
  <c r="BK337"/>
  <c r="J337"/>
  <c r="J65"/>
  <c r="R352"/>
  <c r="P415"/>
  <c r="P457"/>
  <c r="P456"/>
  <c i="4" r="BK93"/>
  <c r="J93"/>
  <c r="J61"/>
  <c r="BK199"/>
  <c r="J199"/>
  <c r="J62"/>
  <c r="BK252"/>
  <c r="J252"/>
  <c r="J63"/>
  <c r="BK303"/>
  <c r="J303"/>
  <c r="J64"/>
  <c r="BK332"/>
  <c r="J332"/>
  <c r="J65"/>
  <c r="BK361"/>
  <c r="J361"/>
  <c r="J66"/>
  <c r="BK422"/>
  <c r="J422"/>
  <c r="J67"/>
  <c r="T452"/>
  <c r="T451"/>
  <c i="3" r="BK491"/>
  <c r="J491"/>
  <c r="J71"/>
  <c r="BK495"/>
  <c r="J495"/>
  <c r="J72"/>
  <c i="4" r="BK485"/>
  <c r="J485"/>
  <c r="J71"/>
  <c i="2" r="BK117"/>
  <c r="J117"/>
  <c r="J63"/>
  <c r="BK122"/>
  <c r="J122"/>
  <c r="J64"/>
  <c i="3" r="BK452"/>
  <c r="J452"/>
  <c r="J68"/>
  <c i="4" r="BK447"/>
  <c r="J447"/>
  <c r="J68"/>
  <c r="F55"/>
  <c r="BE97"/>
  <c r="BE100"/>
  <c r="BE106"/>
  <c r="BE110"/>
  <c r="BE125"/>
  <c r="BE147"/>
  <c r="BE153"/>
  <c r="BE175"/>
  <c r="BE182"/>
  <c r="BE185"/>
  <c r="BE190"/>
  <c r="BE193"/>
  <c r="BE232"/>
  <c r="BE236"/>
  <c r="BE240"/>
  <c r="BE261"/>
  <c r="BE284"/>
  <c r="BE292"/>
  <c r="BE299"/>
  <c r="BE304"/>
  <c r="BE327"/>
  <c r="BE352"/>
  <c r="BE357"/>
  <c r="BE371"/>
  <c r="BE383"/>
  <c r="BE399"/>
  <c r="BE408"/>
  <c r="BE412"/>
  <c r="BE427"/>
  <c r="BE439"/>
  <c r="BE478"/>
  <c r="BE103"/>
  <c r="BE159"/>
  <c r="BE204"/>
  <c r="BE209"/>
  <c r="BE244"/>
  <c r="BE248"/>
  <c r="BE253"/>
  <c r="BE269"/>
  <c r="BE272"/>
  <c r="BE281"/>
  <c r="BE295"/>
  <c r="BE312"/>
  <c r="BE315"/>
  <c r="BE322"/>
  <c r="BE338"/>
  <c r="BE348"/>
  <c r="BE365"/>
  <c r="BE380"/>
  <c r="BE417"/>
  <c r="BE434"/>
  <c r="BE453"/>
  <c r="BE464"/>
  <c r="BE468"/>
  <c r="BE471"/>
  <c r="E48"/>
  <c r="J85"/>
  <c r="BE122"/>
  <c r="BE128"/>
  <c r="BE131"/>
  <c r="BE134"/>
  <c r="BE140"/>
  <c r="BE144"/>
  <c r="BE150"/>
  <c r="BE178"/>
  <c r="BE196"/>
  <c r="BE218"/>
  <c r="BE222"/>
  <c r="BE227"/>
  <c r="BE276"/>
  <c r="BE319"/>
  <c r="BE333"/>
  <c r="BE377"/>
  <c r="BE385"/>
  <c r="BE404"/>
  <c r="BE423"/>
  <c r="BE443"/>
  <c r="BE448"/>
  <c r="BE461"/>
  <c r="BE482"/>
  <c r="BE486"/>
  <c r="BE94"/>
  <c r="BE114"/>
  <c r="BE137"/>
  <c r="BE156"/>
  <c r="BE163"/>
  <c r="BE167"/>
  <c r="BE172"/>
  <c r="BE200"/>
  <c r="BE213"/>
  <c r="BE258"/>
  <c r="BE309"/>
  <c r="BE343"/>
  <c r="BE362"/>
  <c r="BE374"/>
  <c r="BE391"/>
  <c r="BE395"/>
  <c i="2" r="J86"/>
  <c r="J61"/>
  <c i="3" r="J52"/>
  <c r="E82"/>
  <c r="BE101"/>
  <c r="BE107"/>
  <c r="BE126"/>
  <c r="BE135"/>
  <c r="BE149"/>
  <c r="BE160"/>
  <c r="BE171"/>
  <c r="BE188"/>
  <c r="BE191"/>
  <c r="BE243"/>
  <c r="BE247"/>
  <c r="BE261"/>
  <c r="BE264"/>
  <c r="BE295"/>
  <c r="BE307"/>
  <c r="BE318"/>
  <c r="BE353"/>
  <c r="BE368"/>
  <c r="BE373"/>
  <c r="BE104"/>
  <c r="BE138"/>
  <c r="BE163"/>
  <c r="BE216"/>
  <c r="BE221"/>
  <c r="BE230"/>
  <c r="BE276"/>
  <c r="BE279"/>
  <c r="BE298"/>
  <c r="BE302"/>
  <c r="BE325"/>
  <c r="BE330"/>
  <c r="BE338"/>
  <c r="BE343"/>
  <c r="BE371"/>
  <c r="BE397"/>
  <c r="BE406"/>
  <c r="BE430"/>
  <c r="BE438"/>
  <c r="BE446"/>
  <c r="BE470"/>
  <c r="BE477"/>
  <c r="BE123"/>
  <c r="BE145"/>
  <c r="BE153"/>
  <c r="BE178"/>
  <c r="BE196"/>
  <c r="BE199"/>
  <c r="BE207"/>
  <c r="BE235"/>
  <c r="BE239"/>
  <c r="BE256"/>
  <c r="BE272"/>
  <c r="BE284"/>
  <c r="BE315"/>
  <c r="BE322"/>
  <c r="BE348"/>
  <c r="BE365"/>
  <c r="BE379"/>
  <c r="BE426"/>
  <c r="BE434"/>
  <c r="BE442"/>
  <c r="BE453"/>
  <c r="BE458"/>
  <c r="BE474"/>
  <c r="F55"/>
  <c r="BE95"/>
  <c r="BE98"/>
  <c r="BE111"/>
  <c r="BE115"/>
  <c r="BE129"/>
  <c r="BE132"/>
  <c r="BE141"/>
  <c r="BE157"/>
  <c r="BE167"/>
  <c r="BE181"/>
  <c r="BE184"/>
  <c r="BE203"/>
  <c r="BE212"/>
  <c r="BE225"/>
  <c r="BE251"/>
  <c r="BE287"/>
  <c r="BE312"/>
  <c r="BE359"/>
  <c r="BE362"/>
  <c r="BE383"/>
  <c r="BE387"/>
  <c r="BE392"/>
  <c r="BE401"/>
  <c r="BE410"/>
  <c r="BE416"/>
  <c r="BE420"/>
  <c r="BE449"/>
  <c r="BE467"/>
  <c r="BE484"/>
  <c r="BE488"/>
  <c r="BE492"/>
  <c r="BE496"/>
  <c i="2" r="J78"/>
  <c r="BE95"/>
  <c r="BE99"/>
  <c r="BE112"/>
  <c r="BE118"/>
  <c r="F55"/>
  <c r="BE101"/>
  <c r="BE123"/>
  <c r="E48"/>
  <c r="BE87"/>
  <c r="BE91"/>
  <c r="BE97"/>
  <c r="BE108"/>
  <c r="F34"/>
  <c i="1" r="BA55"/>
  <c i="3" r="J34"/>
  <c i="1" r="AW56"/>
  <c i="4" r="F36"/>
  <c i="1" r="BC57"/>
  <c i="2" r="F37"/>
  <c i="1" r="BD55"/>
  <c i="2" r="J34"/>
  <c i="1" r="AW55"/>
  <c i="4" r="F37"/>
  <c i="1" r="BD57"/>
  <c i="3" r="F35"/>
  <c i="1" r="BB56"/>
  <c i="3" r="F34"/>
  <c i="1" r="BA56"/>
  <c i="4" r="J34"/>
  <c i="1" r="AW57"/>
  <c i="4" r="F35"/>
  <c i="1" r="BB57"/>
  <c i="2" r="F35"/>
  <c i="1" r="BB55"/>
  <c i="4" r="F34"/>
  <c i="1" r="BA57"/>
  <c i="3" r="F36"/>
  <c i="1" r="BC56"/>
  <c i="2" r="F36"/>
  <c i="1" r="BC55"/>
  <c i="3" r="F37"/>
  <c i="1" r="BD56"/>
  <c i="3" l="1" r="T93"/>
  <c r="T92"/>
  <c i="2" r="R85"/>
  <c r="R84"/>
  <c i="4" r="BK451"/>
  <c r="J451"/>
  <c r="J69"/>
  <c i="3" r="R93"/>
  <c r="R92"/>
  <c i="2" r="P85"/>
  <c r="P84"/>
  <c i="1" r="AU55"/>
  <c i="4" r="P92"/>
  <c r="P91"/>
  <c i="1" r="AU57"/>
  <c i="4" r="R92"/>
  <c r="R91"/>
  <c i="2" r="BK85"/>
  <c r="BK84"/>
  <c r="J84"/>
  <c r="J59"/>
  <c i="4" r="T91"/>
  <c i="3" r="P93"/>
  <c r="P92"/>
  <c i="1" r="AU56"/>
  <c i="2" r="T85"/>
  <c r="T84"/>
  <c i="4" r="BK92"/>
  <c r="BK91"/>
  <c r="J91"/>
  <c r="J59"/>
  <c r="J452"/>
  <c r="J70"/>
  <c i="3" r="BK93"/>
  <c r="J93"/>
  <c r="J60"/>
  <c r="BK456"/>
  <c r="J456"/>
  <c r="J69"/>
  <c i="1" r="BD54"/>
  <c r="W33"/>
  <c r="BC54"/>
  <c r="W32"/>
  <c i="2" r="J33"/>
  <c i="1" r="AV55"/>
  <c r="AT55"/>
  <c i="3" r="J33"/>
  <c i="1" r="AV56"/>
  <c r="AT56"/>
  <c i="4" r="J33"/>
  <c i="1" r="AV57"/>
  <c r="AT57"/>
  <c i="2" r="F33"/>
  <c i="1" r="AZ55"/>
  <c r="BA54"/>
  <c r="W30"/>
  <c i="4" r="F33"/>
  <c i="1" r="AZ57"/>
  <c r="BB54"/>
  <c r="W31"/>
  <c i="3" r="F33"/>
  <c i="1" r="AZ56"/>
  <c i="3" l="1" r="BK92"/>
  <c r="J92"/>
  <c r="J59"/>
  <c i="2" r="J85"/>
  <c r="J60"/>
  <c i="4" r="J92"/>
  <c r="J60"/>
  <c i="1" r="AU54"/>
  <c r="AX54"/>
  <c r="AW54"/>
  <c r="AK30"/>
  <c i="2" r="J30"/>
  <c i="1" r="AG55"/>
  <c r="AZ54"/>
  <c r="W29"/>
  <c i="4" r="J30"/>
  <c i="1" r="AG57"/>
  <c r="AY54"/>
  <c i="4" l="1" r="J39"/>
  <c i="2" r="J39"/>
  <c i="1" r="AN57"/>
  <c r="AN55"/>
  <c r="AV54"/>
  <c r="AK29"/>
  <c i="3" r="J30"/>
  <c i="1" r="AG56"/>
  <c r="AG54"/>
  <c r="AK26"/>
  <c i="3" l="1" r="J39"/>
  <c i="1" r="AN5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<sst xmlns="http://schemas.openxmlformats.org/spreadsheetml/2006/main">
  <si>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</si>
  <si>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</si>
  <si>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</si>
  <si>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</si>
  <si>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</si>
  <si>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{24e2ca53-1450-4178-860e-35f09e8677f7}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</si>
  <si>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</si>
  <si>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</si>
  <si>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</si>
  <si>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</si>
  <si>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</si>
  <si>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</si>
  <si>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</si>
  <si>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</si>
  <si>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1921800a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</si>
  <si>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</si>
  <si>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</si>
  <si>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Žďár nad Sázavou_Lávky Bránský rybník</t>
  </si>
  <si>
    <t>KSO:</t>
  </si>
  <si>
    <t/>
  </si>
  <si>
    <t>CC-CZ:</t>
  </si>
  <si>
    <t>Místo:</t>
  </si>
  <si>
    <t>Ždár nad Sázavou</t>
  </si>
  <si>
    <t>Datum:</t>
  </si>
  <si>
    <t>8. 3. 2023</t>
  </si>
  <si>
    <t>Zadavatel:</t>
  </si>
  <si>
    <t>IČ:</t>
  </si>
  <si>
    <t>Město Ždár nad Sázavou</t>
  </si>
  <si>
    <t>DIČ:</t>
  </si>
  <si>
    <t>Uchazeč:</t>
  </si>
  <si>
    <t>Vyplň údaj</t>
  </si>
  <si>
    <t>Projektant:</t>
  </si>
  <si>
    <t>Pontex s.r.o.</t>
  </si>
  <si>
    <t>True</t>
  </si>
  <si>
    <t>Zpracovatel:</t>
  </si>
  <si>
    <t>ing.Doležalová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</si>
  <si>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</si>
  <si>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</si>
  <si>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</si>
  <si>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</si>
  <si>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</si>
  <si>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</si>
  <si>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</si>
  <si>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</si>
  <si>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</si>
  <si>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</si>
  <si>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</si>
  <si>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</si>
  <si>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</si>
  <si>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</si>
  <si>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</si>
  <si>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</si>
  <si>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</si>
  <si>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</si>
  <si>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</si>
  <si>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</si>
  <si>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</si>
  <si>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</si>
  <si>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</si>
  <si>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</si>
  <si>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</si>
  <si>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</si>
  <si>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</si>
  <si>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</si>
  <si>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</si>
  <si>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</si>
  <si>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</si>
  <si>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</si>
  <si>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</si>
  <si>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</si>
  <si>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</si>
  <si>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</si>
  <si>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</si>
  <si>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</si>
  <si>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</si>
  <si>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</si>
  <si>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</si>
  <si>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</si>
  <si>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Všeobecné konstrukce a práce</t>
  </si>
  <si>
    <t>VON</t>
  </si>
  <si>
    <t>1</t>
  </si>
  <si>
    <t>{f009320b-4f8e-43df-9f83-c8a79c9bcfdc}</t>
  </si>
  <si>
    <t>2</t>
  </si>
  <si>
    <t>SO 201</t>
  </si>
  <si>
    <t>Bránská lávka</t>
  </si>
  <si>
    <t>STA</t>
  </si>
  <si>
    <t>{d1f2a5e2-0298-4fdb-8154-230b6d66dd10}</t>
  </si>
  <si>
    <t>SO 202</t>
  </si>
  <si>
    <t>Lávka Táferna L-014</t>
  </si>
  <si>
    <t>{6e1ecb12-9193-4b6e-8db2-797b09b2f484}</t>
  </si>
  <si>
    <t>KRYCÍ LIST SOUPISU PRACÍ</t>
  </si>
  <si>
    <t>Objekt:</t>
  </si>
  <si>
    <t>SO 000 - Všeobecné konstrukce a práce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</si>
  <si>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</si>
  <si>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</si>
  <si>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</si>
  <si>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</si>
  <si>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</si>
  <si>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</si>
  <si>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</si>
  <si>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</si>
  <si>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</si>
  <si>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</si>
  <si>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</si>
  <si>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</si>
  <si>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</si>
  <si>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</si>
  <si>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</si>
  <si>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</si>
  <si>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</si>
  <si>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</si>
  <si>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</si>
  <si>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</si>
  <si>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</si>
  <si>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</si>
  <si>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</si>
  <si>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</si>
  <si>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</si>
  <si>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</si>
  <si>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</si>
  <si>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</si>
  <si>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</si>
  <si>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</si>
  <si>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</si>
  <si>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kpl</t>
  </si>
  <si>
    <t>2023</t>
  </si>
  <si>
    <t>1024</t>
  </si>
  <si>
    <t>-864690528</t>
  </si>
  <si>
    <t>PP</t>
  </si>
  <si>
    <t>VV</t>
  </si>
  <si>
    <t>vytyčení IS</t>
  </si>
  <si>
    <t>012303000</t>
  </si>
  <si>
    <t>Geodetické práce po výstavbě</t>
  </si>
  <si>
    <t>kpl…</t>
  </si>
  <si>
    <t>1244606019</t>
  </si>
  <si>
    <t>geodetické zaměření skutečného stavu po dokončení stavby</t>
  </si>
  <si>
    <t>4</t>
  </si>
  <si>
    <t>013254000</t>
  </si>
  <si>
    <t>Dokumentace skutečného provedení stavby</t>
  </si>
  <si>
    <t>-1678788892</t>
  </si>
  <si>
    <t>013274000</t>
  </si>
  <si>
    <t>Pasportizace objektu před započetím prací</t>
  </si>
  <si>
    <t>677603795</t>
  </si>
  <si>
    <t>6</t>
  </si>
  <si>
    <t>013284000</t>
  </si>
  <si>
    <t>Pasportizace objektu po provedení prací</t>
  </si>
  <si>
    <t>1122073640</t>
  </si>
  <si>
    <t>7</t>
  </si>
  <si>
    <t>013294000a</t>
  </si>
  <si>
    <t>Ostatní dokumentace</t>
  </si>
  <si>
    <t>-522626698</t>
  </si>
  <si>
    <t>- vypracování technických předpisů (SO201 až SO202)</t>
  </si>
  <si>
    <t>- vypracování VTD OK lávek (SO201+SO202)</t>
  </si>
  <si>
    <t>- vypracování plánu sledování a údržby lávek a mostu</t>
  </si>
  <si>
    <t>VRN3</t>
  </si>
  <si>
    <t>Zařízení staveniště</t>
  </si>
  <si>
    <t>9</t>
  </si>
  <si>
    <t>030001000</t>
  </si>
  <si>
    <t>1304108767</t>
  </si>
  <si>
    <t>pro celou stavbu</t>
  </si>
  <si>
    <t>10</t>
  </si>
  <si>
    <t>032002000</t>
  </si>
  <si>
    <t>Vybavení staveniště</t>
  </si>
  <si>
    <t>-809570030</t>
  </si>
  <si>
    <t>Zajištění veškerých přístupových komunikací do prostoru stavby</t>
  </si>
  <si>
    <t>vč.případných pronájmů pozemku mimo obvod stavby</t>
  </si>
  <si>
    <t>VRN4</t>
  </si>
  <si>
    <t>Inženýrská činnost</t>
  </si>
  <si>
    <t>043103000</t>
  </si>
  <si>
    <t>Zkoušky bez rozlišení</t>
  </si>
  <si>
    <t>-637183789</t>
  </si>
  <si>
    <t>zkoušení materiálů nezávislou zkušebnou</t>
  </si>
  <si>
    <t>VRN7</t>
  </si>
  <si>
    <t>Provozní vlivy</t>
  </si>
  <si>
    <t>16</t>
  </si>
  <si>
    <t>072103001</t>
  </si>
  <si>
    <t xml:space="preserve">Projednání DIO a zajištění DIR </t>
  </si>
  <si>
    <t>1251821713</t>
  </si>
  <si>
    <t>- Podrobné zpracování a projednání DIO dle předaného harmonogramu postupu výstavby před zahájením staveb.prací včetně zajištění DIR</t>
  </si>
  <si>
    <t>SO 201 - Bránská lávka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</si>
  <si>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</si>
  <si>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</si>
  <si>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</si>
  <si>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</si>
  <si>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</si>
  <si>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</si>
  <si>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</si>
  <si>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</si>
  <si>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</si>
  <si>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</si>
  <si>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</si>
  <si>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</si>
  <si>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783 - Dokončovací práce - nátěry</t>
  </si>
  <si>
    <t>HSV</t>
  </si>
  <si>
    <t>Práce a dodávky HSV</t>
  </si>
  <si>
    <t>Zemní práce</t>
  </si>
  <si>
    <t>112101101</t>
  </si>
  <si>
    <t>Odstranění stromů listnatých průměru kmene přes 100 do 300 mm</t>
  </si>
  <si>
    <t>kus</t>
  </si>
  <si>
    <t>CS ÚRS 2023 01</t>
  </si>
  <si>
    <t>-185372971</t>
  </si>
  <si>
    <t>Odstranění stromů s odřezáním kmene a s odvětvením listnatých, průměru kmene přes 100 do 300 mm</t>
  </si>
  <si>
    <t>Online PSC</t>
  </si>
  <si>
    <t>https://podminky.urs.cz/item/CS_URS_2023_01/112101101</t>
  </si>
  <si>
    <t>112101102</t>
  </si>
  <si>
    <t>Odstranění stromů listnatých průměru kmene přes 300 do 500 mm</t>
  </si>
  <si>
    <t>1968523445</t>
  </si>
  <si>
    <t>Odstranění stromů s odřezáním kmene a s odvětvením listnatých, průměru kmene přes 300 do 500 mm</t>
  </si>
  <si>
    <t>https://podminky.urs.cz/item/CS_URS_2023_01/112101102</t>
  </si>
  <si>
    <t>3</t>
  </si>
  <si>
    <t>112251101</t>
  </si>
  <si>
    <t>Odstranění pařezů průměru přes 100 do 300 mm</t>
  </si>
  <si>
    <t>-1988342398</t>
  </si>
  <si>
    <t>Odstranění pařezů strojně s jejich vykopáním nebo vytrháním průměru přes 100 do 300 mm</t>
  </si>
  <si>
    <t>https://podminky.urs.cz/item/CS_URS_2023_01/112251101</t>
  </si>
  <si>
    <t>112251102</t>
  </si>
  <si>
    <t>Odstranění pařezů průměru přes 300 do 500 mm</t>
  </si>
  <si>
    <t>-1303544743</t>
  </si>
  <si>
    <t>Odstranění pařezů strojně s jejich vykopáním nebo vytrháním průměru přes 300 do 500 mm</t>
  </si>
  <si>
    <t>https://podminky.urs.cz/item/CS_URS_2023_01/112251102</t>
  </si>
  <si>
    <t>115101203</t>
  </si>
  <si>
    <t>Čerpání vody na dopravní výšku do 10 m průměrný přítok přes 1 000 do 2 000 l/min</t>
  </si>
  <si>
    <t>hod</t>
  </si>
  <si>
    <t>1521989015</t>
  </si>
  <si>
    <t>Čerpání vody na dopravní výšku do 10 m s uvažovaným průměrným přítokem přes 1 000 do 2 000 l/min</t>
  </si>
  <si>
    <t>https://podminky.urs.cz/item/CS_URS_2023_01/115101203</t>
  </si>
  <si>
    <t>8"hod"*14"dní"*2</t>
  </si>
  <si>
    <t>115101303</t>
  </si>
  <si>
    <t>Pohotovost čerpací soupravy pro dopravní výšku do 10 m přítok přes 1 000 do 2 000 l/min</t>
  </si>
  <si>
    <t>den</t>
  </si>
  <si>
    <t>-1341092399</t>
  </si>
  <si>
    <t>Pohotovost záložní čerpací soupravy pro dopravní výšku do 10 m s uvažovaným průměrným přítokem přes 1 000 do 2 000 l/min</t>
  </si>
  <si>
    <t>https://podminky.urs.cz/item/CS_URS_2023_01/115101303</t>
  </si>
  <si>
    <t>14*2</t>
  </si>
  <si>
    <t>131251103</t>
  </si>
  <si>
    <t>Hloubení jam nezapažených v hornině třídy těžitelnosti I skupiny 3 objem do 100 m3 strojně</t>
  </si>
  <si>
    <t>m3</t>
  </si>
  <si>
    <t>-2077930006</t>
  </si>
  <si>
    <t>Hloubení nezapažených jam a zářezů strojně s urovnáním dna do předepsaného profilu a spádu v hornině třídy těžitelnosti I skupiny 3 přes 50 do 100 m3</t>
  </si>
  <si>
    <t>https://podminky.urs.cz/item/CS_URS_2023_01/131251103</t>
  </si>
  <si>
    <t>pro opěry</t>
  </si>
  <si>
    <t>3,2*1,0*6,0+2,5*0,9*6,5</t>
  </si>
  <si>
    <t>pro kamenné opevnění</t>
  </si>
  <si>
    <t>0,6*0,8*6,3*2+0,5*(2,5+1,0)*6,2</t>
  </si>
  <si>
    <t>Součet</t>
  </si>
  <si>
    <t>8</t>
  </si>
  <si>
    <t>162201401</t>
  </si>
  <si>
    <t>Vodorovné přemístění větví stromů listnatých do 1 km D kmene přes 100 do 300 mm</t>
  </si>
  <si>
    <t>1812559618</t>
  </si>
  <si>
    <t>Vodorovné přemístění větví, kmenů nebo pařezů s naložením, složením a dopravou do 1000 m větví stromů listnatých, průměru kmene přes 100 do 300 mm</t>
  </si>
  <si>
    <t>https://podminky.urs.cz/item/CS_URS_2023_01/162201401</t>
  </si>
  <si>
    <t>162201402</t>
  </si>
  <si>
    <t>Vodorovné přemístění větví stromů listnatých do 1 km D kmene přes 300 do 500 mm</t>
  </si>
  <si>
    <t>-524466293</t>
  </si>
  <si>
    <t>Vodorovné přemístění větví, kmenů nebo pařezů s naložením, složením a dopravou do 1000 m větví stromů listnatých, průměru kmene přes 300 do 500 mm</t>
  </si>
  <si>
    <t>https://podminky.urs.cz/item/CS_URS_2023_01/162201402</t>
  </si>
  <si>
    <t>162201411</t>
  </si>
  <si>
    <t>Vodorovné přemístění kmenů stromů listnatých do 1 km D kmene přes 100 do 300 mm</t>
  </si>
  <si>
    <t>889764680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</si>
  <si>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</si>
  <si>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</si>
  <si>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11</t>
  </si>
  <si>
    <t>162201412</t>
  </si>
  <si>
    <t>Vodorovné přemístění kmenů stromů listnatých do 1 km D kmene přes 300 do 500 mm</t>
  </si>
  <si>
    <t>-200267196</t>
  </si>
  <si>
    <t>Vodorovné přemístění větví, kmenů nebo pařezů s naložením, složením a dopravou do 1000 m kmenů stromů listnatých, průměru přes 300 do 500 mm</t>
  </si>
  <si>
    <t>https://podminky.urs.cz/item/CS_URS_2023_01/162201412</t>
  </si>
  <si>
    <t>12</t>
  </si>
  <si>
    <t>162201421</t>
  </si>
  <si>
    <t>Vodorovné přemístění pařezů do 1 km D přes 100 do 300 mm</t>
  </si>
  <si>
    <t>190203113</t>
  </si>
  <si>
    <t>Vodorovné přemístění větví, kmenů nebo pařezů s naložením, složením a dopravou do 1000 m pařezů kmenů, průměru přes 100 do 300 mm</t>
  </si>
  <si>
    <t>https://podminky.urs.cz/item/CS_URS_2023_01/162201421</t>
  </si>
  <si>
    <t>13</t>
  </si>
  <si>
    <t>162201422</t>
  </si>
  <si>
    <t>Vodorovné přemístění pařezů do 1 km D přes 300 do 500 mm</t>
  </si>
  <si>
    <t>277145045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</si>
  <si>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</si>
  <si>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</si>
  <si>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14</t>
  </si>
  <si>
    <t>162301931</t>
  </si>
  <si>
    <t>Příplatek k vodorovnému přemístění větví stromů listnatých D kmene přes 100 do 300 mm ZKD 1 km</t>
  </si>
  <si>
    <t>1532752001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</si>
  <si>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</si>
  <si>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https://podminky.urs.cz/item/CS_URS_2023_01/162301931</t>
  </si>
  <si>
    <t xml:space="preserve">"skládka 20 km"  3*19</t>
  </si>
  <si>
    <t>162301932</t>
  </si>
  <si>
    <t>Příplatek k vodorovnému přemístění větví stromů listnatých D kmene přes 300 do 500 mm ZKD 1 km</t>
  </si>
  <si>
    <t>1034353446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</si>
  <si>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</si>
  <si>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https://podminky.urs.cz/item/CS_URS_2023_01/162301932</t>
  </si>
  <si>
    <t>2*19</t>
  </si>
  <si>
    <t>162301951</t>
  </si>
  <si>
    <t>Příplatek k vodorovnému přemístění kmenů stromů listnatých D kmene přes 100 do 300 mm ZKD 1 km</t>
  </si>
  <si>
    <t>-932405498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</si>
  <si>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</si>
  <si>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https://podminky.urs.cz/item/CS_URS_2023_01/162301951</t>
  </si>
  <si>
    <t>3*19</t>
  </si>
  <si>
    <t>17</t>
  </si>
  <si>
    <t>162301952</t>
  </si>
  <si>
    <t>Příplatek k vodorovnému přemístění kmenů stromů listnatých D kmene přes 300 do 500 mm ZKD 1 km</t>
  </si>
  <si>
    <t>913185748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</si>
  <si>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</si>
  <si>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https://podminky.urs.cz/item/CS_URS_2023_01/162301952</t>
  </si>
  <si>
    <t>18</t>
  </si>
  <si>
    <t>162301971</t>
  </si>
  <si>
    <t>Příplatek k vodorovnému přemístění pařezů D přes 100 do 300 mm ZKD 1 km</t>
  </si>
  <si>
    <t>-2074453130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</si>
  <si>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</si>
  <si>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https://podminky.urs.cz/item/CS_URS_2023_01/162301971</t>
  </si>
  <si>
    <t>19</t>
  </si>
  <si>
    <t>162301972</t>
  </si>
  <si>
    <t>Příplatek k vodorovnému přemístění pařezů D přes 300 do 500 mm ZKD 1 km</t>
  </si>
  <si>
    <t>-1993838795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</si>
  <si>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</si>
  <si>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https://podminky.urs.cz/item/CS_URS_2023_01/162301972</t>
  </si>
  <si>
    <t>20</t>
  </si>
  <si>
    <t>162751117</t>
  </si>
  <si>
    <t>Vodorovné přemístění přes 9 000 do 10000 m výkopku/sypaniny z horniny třídy těžitelnosti I skupiny 1 až 3</t>
  </si>
  <si>
    <t>849036674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</si>
  <si>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</si>
  <si>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</si>
  <si>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50,723</t>
  </si>
  <si>
    <t>162751119</t>
  </si>
  <si>
    <t>Příplatek k vodorovnému přemístění výkopku/sypaniny z horniny třídy těžitelnosti I skupiny 1 až 3 ZKD 1000 m přes 10000 m</t>
  </si>
  <si>
    <t>1259435072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</si>
  <si>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</si>
  <si>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</si>
  <si>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 xml:space="preserve">"skládka 20 km"  50,723*10</t>
  </si>
  <si>
    <t>22</t>
  </si>
  <si>
    <t>171151103</t>
  </si>
  <si>
    <t>Uložení sypaniny z hornin soudržných do násypů zhutněných strojně</t>
  </si>
  <si>
    <t>-1193521749</t>
  </si>
  <si>
    <t>Uložení sypanin do násypů strojně s rozprostřením sypaniny ve vrstvách a s hrubým urovnáním zhutněných z hornin soudržných jakékoliv třídy těžitelnosti</t>
  </si>
  <si>
    <t>https://podminky.urs.cz/item/CS_URS_2023_01/171151103</t>
  </si>
  <si>
    <t>zvýšení nivelety</t>
  </si>
  <si>
    <t>4,5*0,3*0,5*5,0</t>
  </si>
  <si>
    <t>6,5*0,3*5,0</t>
  </si>
  <si>
    <t>23</t>
  </si>
  <si>
    <t>M</t>
  </si>
  <si>
    <t>58344171</t>
  </si>
  <si>
    <t>štěrkodrť frakce 0/32</t>
  </si>
  <si>
    <t>t</t>
  </si>
  <si>
    <t>-376654226</t>
  </si>
  <si>
    <t>13,125*2 'Přepočtené koeficientem množství</t>
  </si>
  <si>
    <t>24</t>
  </si>
  <si>
    <t>17115900R</t>
  </si>
  <si>
    <t>Zřízení a odstranění hrázek např. z pytlů s pískem</t>
  </si>
  <si>
    <t>-1985709728</t>
  </si>
  <si>
    <t xml:space="preserve">"pro výstavbu opevnění břehů"  1,0*1,0*16,0*2</t>
  </si>
  <si>
    <t>25</t>
  </si>
  <si>
    <t>171201231</t>
  </si>
  <si>
    <t>Poplatek za uložení zeminy a kamení na recyklační skládce (skládkovné) kód odpadu 17 05 04</t>
  </si>
  <si>
    <t>-2036672064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</si>
  <si>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</si>
  <si>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</si>
  <si>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50,723*2,0</t>
  </si>
  <si>
    <t>26</t>
  </si>
  <si>
    <t>171251201</t>
  </si>
  <si>
    <t>Uložení sypaniny na skládky nebo meziskládky</t>
  </si>
  <si>
    <t>-72702915</t>
  </si>
  <si>
    <t>Uložení sypaniny na skládky nebo meziskládky bez hutnění s upravením uložené sypaniny do předepsaného tvaru</t>
  </si>
  <si>
    <t>https://podminky.urs.cz/item/CS_URS_2023_01/171251201</t>
  </si>
  <si>
    <t>27</t>
  </si>
  <si>
    <t>174151101</t>
  </si>
  <si>
    <t>Zásyp jam, šachet rýh nebo kolem objektů sypaninou se zhutněním</t>
  </si>
  <si>
    <t>-1123216107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</si>
  <si>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</si>
  <si>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</si>
  <si>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pro opěry - viz výkop</t>
  </si>
  <si>
    <t>28</t>
  </si>
  <si>
    <t>-24973769</t>
  </si>
  <si>
    <t>33,825*2 'Přepočtené koeficientem množství</t>
  </si>
  <si>
    <t>29</t>
  </si>
  <si>
    <t>184818232</t>
  </si>
  <si>
    <t>Ochrana kmene průměru přes 300 do 500 mm bedněním výšky do 2 m</t>
  </si>
  <si>
    <t>417410580</t>
  </si>
  <si>
    <t>Ochrana kmene bedněním před poškozením stavebním provozem zřízení včetně odstranění výšky bednění do 2 m průměru kmene přes 300 do 500 mm</t>
  </si>
  <si>
    <t>https://podminky.urs.cz/item/CS_URS_2023_01/184818232</t>
  </si>
  <si>
    <t>Zakládání</t>
  </si>
  <si>
    <t>30</t>
  </si>
  <si>
    <t>212341111</t>
  </si>
  <si>
    <t>Obetonování drenážních trub mezerovitým betonem</t>
  </si>
  <si>
    <t>-49354278</t>
  </si>
  <si>
    <t>https://podminky.urs.cz/item/CS_URS_2023_01/212341111</t>
  </si>
  <si>
    <t>0,3*0,3*3,8*2</t>
  </si>
  <si>
    <t>31</t>
  </si>
  <si>
    <t>224511112</t>
  </si>
  <si>
    <t>Vrty maloprofilové D přes 195 do 245 mm úklon do 45° hl 0 až 25 m hornina I a II</t>
  </si>
  <si>
    <t>m</t>
  </si>
  <si>
    <t>-495495015</t>
  </si>
  <si>
    <t>Maloprofilové vrty průběžným sacím vrtáním průměru přes 195 do 245 mm do úklonu 45° v hl 0 až 25 m v hornině tř. I a II</t>
  </si>
  <si>
    <t>https://podminky.urs.cz/item/CS_URS_2023_01/224511112</t>
  </si>
  <si>
    <t>pro mikropiloty - vrt z terénu</t>
  </si>
  <si>
    <t>(4,0+1,0)*5*2</t>
  </si>
  <si>
    <t>32</t>
  </si>
  <si>
    <t>227111115</t>
  </si>
  <si>
    <t>Odpažení maloprofilových vrtů průměru přes 195 do 245 mm</t>
  </si>
  <si>
    <t>493889932</t>
  </si>
  <si>
    <t>https://podminky.urs.cz/item/CS_URS_2023_01/227111115</t>
  </si>
  <si>
    <t>33</t>
  </si>
  <si>
    <t>282602113</t>
  </si>
  <si>
    <t>Injektování povrchové vysokotlaké s dvojitým obturátorem mikropilot a kotev tlakem přes 2 do 4,5 MPa</t>
  </si>
  <si>
    <t>1260826971</t>
  </si>
  <si>
    <t>Injektování povrchové s dvojitým obturátorem mikropilot nebo kotev tlakem přes 2,0 do 4,5 MPa</t>
  </si>
  <si>
    <t>https://podminky.urs.cz/item/CS_URS_2023_01/282602113</t>
  </si>
  <si>
    <t>odhad</t>
  </si>
  <si>
    <t>2*0,8*10</t>
  </si>
  <si>
    <t>34</t>
  </si>
  <si>
    <t>58522150</t>
  </si>
  <si>
    <t>cement portlandský směsný CEM II 32,5MPa</t>
  </si>
  <si>
    <t>2141367356</t>
  </si>
  <si>
    <t>3,1416*0,175*0,175*4,0*5*2*2,0 "t/m3"</t>
  </si>
  <si>
    <t>35</t>
  </si>
  <si>
    <t>283111113</t>
  </si>
  <si>
    <t>Zřízení trubkových mikropilot svislých část hladká D přes 105 do 115 mm</t>
  </si>
  <si>
    <t>1693121839</t>
  </si>
  <si>
    <t>Zřízení ocelových, trubkových mikropilot tlakové i tahové svislé nebo odklon od svislice do 60° část hladká, průměru přes 105 do 115 mm</t>
  </si>
  <si>
    <t>https://podminky.urs.cz/item/CS_URS_2023_01/283111113</t>
  </si>
  <si>
    <t>horní část 0,5 m</t>
  </si>
  <si>
    <t>0,5*5*2</t>
  </si>
  <si>
    <t>36</t>
  </si>
  <si>
    <t>283111123</t>
  </si>
  <si>
    <t>Zřízení trubkových mikropilot svislých část manžetová D přes 105 do 115 mm</t>
  </si>
  <si>
    <t>-709032105</t>
  </si>
  <si>
    <t>Zřízení ocelových, trubkových mikropilot tlakové i tahové svislé nebo odklon od svislice do 60° část manžetová, průměru přes 105 do 115 mm</t>
  </si>
  <si>
    <t>https://podminky.urs.cz/item/CS_URS_2023_01/283111123</t>
  </si>
  <si>
    <t>spodní část dl.4,0m</t>
  </si>
  <si>
    <t>4,0*5*2</t>
  </si>
  <si>
    <t>37</t>
  </si>
  <si>
    <t>1401100R</t>
  </si>
  <si>
    <t>trubka ocelová bezešvá hladká jakost S355 108x16mm</t>
  </si>
  <si>
    <t>-2118194627</t>
  </si>
  <si>
    <t>trubka ocelová bezešvá jakost S355 108x16mm</t>
  </si>
  <si>
    <t>4,5*5*2</t>
  </si>
  <si>
    <t>45*1,1 'Přepočtené koeficientem množství</t>
  </si>
  <si>
    <t>38</t>
  </si>
  <si>
    <t>283131113</t>
  </si>
  <si>
    <t>Zřízení hlavy mikropilot namáhaných tlakem i tahem D přes 105 do 115 mm</t>
  </si>
  <si>
    <t>93107635</t>
  </si>
  <si>
    <t>Zřízení hlav trubkových mikropilot namáhaných tlakem i tahem, průměru přes 105 do 115 mm</t>
  </si>
  <si>
    <t>https://podminky.urs.cz/item/CS_URS_2023_01/283131113</t>
  </si>
  <si>
    <t>5*2</t>
  </si>
  <si>
    <t>39</t>
  </si>
  <si>
    <t>13611248</t>
  </si>
  <si>
    <t>plech ocelový hladký jakost S235JR tl 20mm tabule</t>
  </si>
  <si>
    <t>214201546</t>
  </si>
  <si>
    <t>plech o rozměru 200x200 mm; součást hlavymikropiloty</t>
  </si>
  <si>
    <t>0,2*0,2*0,02*7850*5*2*0,001</t>
  </si>
  <si>
    <t>40</t>
  </si>
  <si>
    <t>13021058</t>
  </si>
  <si>
    <t>tyč ocelová ohýbaná kruhová žebírková jakost B500B (10 505) výztuž do betonu D 18-28mm</t>
  </si>
  <si>
    <t>920340441</t>
  </si>
  <si>
    <t>výztuž pr.25 mm, délky 1,0 m; součást hlavy mikropiloty - 3,853 kg/m</t>
  </si>
  <si>
    <t>0,003853*10</t>
  </si>
  <si>
    <t>41</t>
  </si>
  <si>
    <t>55283922</t>
  </si>
  <si>
    <t>trubka ocelová bezešvá hladká jakost 11 353 127x8,0mm</t>
  </si>
  <si>
    <t>806997508</t>
  </si>
  <si>
    <t>trubka délky 100 mm; součást hlavy mikropiloty</t>
  </si>
  <si>
    <t>10*0,1</t>
  </si>
  <si>
    <t>Svislé a kompletní konstrukce</t>
  </si>
  <si>
    <t>42</t>
  </si>
  <si>
    <t>334323118</t>
  </si>
  <si>
    <t>Mostní opěry a úložné prahy ze ŽB C 30/37</t>
  </si>
  <si>
    <t>-1658536903</t>
  </si>
  <si>
    <t>Mostní opěry a úložné prahy z betonu železového C 30/37</t>
  </si>
  <si>
    <t>https://podminky.urs.cz/item/CS_URS_2023_01/334323118</t>
  </si>
  <si>
    <t>opěry</t>
  </si>
  <si>
    <t>0,5*(1,1+1,0)*4,2</t>
  </si>
  <si>
    <t>43</t>
  </si>
  <si>
    <t>334323191</t>
  </si>
  <si>
    <t>Příplatek k mostním opěrám a úložným prahům ze ŽB za betonáž malého rozsahu do 25 m3</t>
  </si>
  <si>
    <t>1582542343</t>
  </si>
  <si>
    <t>Mostní opěry a úložné prahy z betonu Příplatek k cenám za betonáž malého rozsahu do 25 m3</t>
  </si>
  <si>
    <t>https://podminky.urs.cz/item/CS_URS_2023_01/334323191</t>
  </si>
  <si>
    <t>44</t>
  </si>
  <si>
    <t>334323218</t>
  </si>
  <si>
    <t>Mostní křídla a závěrné zídky ze ŽB C 30/37</t>
  </si>
  <si>
    <t>-1657549385</t>
  </si>
  <si>
    <t>Mostní křídla a závěrné zídky z betonu železového C 30/37</t>
  </si>
  <si>
    <t>https://podminky.urs.cz/item/CS_URS_2023_01/334323218</t>
  </si>
  <si>
    <t xml:space="preserve">křídla  </t>
  </si>
  <si>
    <t>(1,38*1,66+1,3*1,5)*2*0,2</t>
  </si>
  <si>
    <t xml:space="preserve">záv.zídky </t>
  </si>
  <si>
    <t>0,15*0,31*4,2*2</t>
  </si>
  <si>
    <t>45</t>
  </si>
  <si>
    <t>334323318</t>
  </si>
  <si>
    <t>Mostní bloky ložisek ze ŽB C 30/37</t>
  </si>
  <si>
    <t>-1299041153</t>
  </si>
  <si>
    <t>Mostní bloky ložisek z betonu železového C 30/37</t>
  </si>
  <si>
    <t>https://podminky.urs.cz/item/CS_URS_2023_01/334323318</t>
  </si>
  <si>
    <t>0,3*0,3*0,2*2*2</t>
  </si>
  <si>
    <t>46</t>
  </si>
  <si>
    <t>334333191</t>
  </si>
  <si>
    <t>Příplatek k mostním opěrám a úložným prahům z předpjatého betonu za betonáž malého rozsahu do 25 m3</t>
  </si>
  <si>
    <t>-1818664050</t>
  </si>
  <si>
    <t>https://podminky.urs.cz/item/CS_URS_2023_01/334333191</t>
  </si>
  <si>
    <t>47</t>
  </si>
  <si>
    <t>334351112</t>
  </si>
  <si>
    <t>Bednění systémové mostních opěr a úložných prahů z překližek pro ŽB - zřízení</t>
  </si>
  <si>
    <t>m2</t>
  </si>
  <si>
    <t>1311933993</t>
  </si>
  <si>
    <t>Bednění mostních opěr a úložných prahů ze systémového bednění zřízení z překližek, pro železobeton</t>
  </si>
  <si>
    <t>https://podminky.urs.cz/item/CS_URS_2023_01/334351112</t>
  </si>
  <si>
    <t>(0,5+4,2)*2*(1,1+1,0)</t>
  </si>
  <si>
    <t>48</t>
  </si>
  <si>
    <t>334351211</t>
  </si>
  <si>
    <t>Bednění systémové mostních opěr a úložných prahů z překližek - odstranění</t>
  </si>
  <si>
    <t>386579346</t>
  </si>
  <si>
    <t>Bednění mostních opěr a úložných prahů ze systémového bednění odstranění z překližek</t>
  </si>
  <si>
    <t>https://podminky.urs.cz/item/CS_URS_2023_01/334351211</t>
  </si>
  <si>
    <t>49</t>
  </si>
  <si>
    <t>334352111</t>
  </si>
  <si>
    <t>Bednění mostních křídel a závěrných zídek ze systémového bednění s výplní z překližek - zřízení</t>
  </si>
  <si>
    <t>1323614765</t>
  </si>
  <si>
    <t>Bednění mostních křídel a závěrných zídek ze systémového bednění zřízení z překližek</t>
  </si>
  <si>
    <t>https://podminky.urs.cz/item/CS_URS_2023_01/334352111</t>
  </si>
  <si>
    <t>(1,38*1,66*2+1,3*1,5*2)*2+0,2*(1,33+1,22)*2</t>
  </si>
  <si>
    <t>(0,15+4,2)*2*0,31*2</t>
  </si>
  <si>
    <t>50</t>
  </si>
  <si>
    <t>334352211</t>
  </si>
  <si>
    <t>Bednění mostních křídel a závěrných zídek ze systémového bednění s výplní z překližek - odstranění</t>
  </si>
  <si>
    <t>960693314</t>
  </si>
  <si>
    <t>Bednění mostních křídel a závěrných zídek ze systémového bednění odstranění z překližek</t>
  </si>
  <si>
    <t>https://podminky.urs.cz/item/CS_URS_2023_01/334352211</t>
  </si>
  <si>
    <t>51</t>
  </si>
  <si>
    <t>334361216</t>
  </si>
  <si>
    <t>Výztuž dříků opěr z betonářské oceli 10 505</t>
  </si>
  <si>
    <t>-57983037</t>
  </si>
  <si>
    <t>Výztuž betonářská mostních konstrukcí opěr, úložných prahů, křídel, závěrných zídek, bloků ložisek, pilířů a sloupů z oceli 10 505 (R) nebo BSt 500 dříků opěr</t>
  </si>
  <si>
    <t>https://podminky.urs.cz/item/CS_URS_2023_01/334361216</t>
  </si>
  <si>
    <t xml:space="preserve">"odhad 200 kg/m3"  ( 4,41+0,072)*0,200</t>
  </si>
  <si>
    <t>52</t>
  </si>
  <si>
    <t>334361226</t>
  </si>
  <si>
    <t>Výztuž křídel, závěrných zdí z betonářské oceli 10 505</t>
  </si>
  <si>
    <t>-1016458786</t>
  </si>
  <si>
    <t>Výztuž betonářská mostních konstrukcí opěr, úložných prahů, křídel, závěrných zídek, bloků ložisek, pilířů a sloupů z oceli 10 505 (R) nebo BSt 500 křídel, závěrných zdí</t>
  </si>
  <si>
    <t>https://podminky.urs.cz/item/CS_URS_2023_01/334361226</t>
  </si>
  <si>
    <t xml:space="preserve">"odhad 200 kg/m3"   2,087*0,200</t>
  </si>
  <si>
    <t>Vodorovné konstrukce</t>
  </si>
  <si>
    <t>53</t>
  </si>
  <si>
    <t>421953311</t>
  </si>
  <si>
    <t>Dřevěné mostní podlahy trvalé z fošen a hranolů - výroba</t>
  </si>
  <si>
    <t>544177696</t>
  </si>
  <si>
    <t>Dřevěné mostní podlahy z fošen a hranolů trvalé výroba</t>
  </si>
  <si>
    <t>https://podminky.urs.cz/item/CS_URS_2023_01/421953311</t>
  </si>
  <si>
    <t>dubové fošny tl.60 mm třídy D35</t>
  </si>
  <si>
    <t>8,3*3,6</t>
  </si>
  <si>
    <t>54</t>
  </si>
  <si>
    <t>421953321</t>
  </si>
  <si>
    <t>Dřevěné mostní podlahy trvalé z fošen a hranolů - montáž</t>
  </si>
  <si>
    <t>-1397693005</t>
  </si>
  <si>
    <t>Dřevěné mostní podlahy z fošen a hranolů trvalé montáž</t>
  </si>
  <si>
    <t>https://podminky.urs.cz/item/CS_URS_2023_01/421953321</t>
  </si>
  <si>
    <t>55</t>
  </si>
  <si>
    <t>423173R</t>
  </si>
  <si>
    <t>Dodávka a montáž příhradové ocel. konstrukce včetně provedení PKO</t>
  </si>
  <si>
    <t>kg</t>
  </si>
  <si>
    <t>-1210312536</t>
  </si>
  <si>
    <t xml:space="preserve">"viz příl.D17"  4036,0</t>
  </si>
  <si>
    <t>56</t>
  </si>
  <si>
    <t>428351111</t>
  </si>
  <si>
    <t>Bednění bloku ložiska zřízení a odstranění</t>
  </si>
  <si>
    <t>1991806023</t>
  </si>
  <si>
    <t>https://podminky.urs.cz/item/CS_URS_2023_01/428351111</t>
  </si>
  <si>
    <t>0,3*4*0,2*2*2</t>
  </si>
  <si>
    <t>57</t>
  </si>
  <si>
    <t>4289411R</t>
  </si>
  <si>
    <t xml:space="preserve">Osazení a dodání  mostního ložiska ocelového pevného </t>
  </si>
  <si>
    <t>816946084</t>
  </si>
  <si>
    <t xml:space="preserve">Osazení a dodání mostního ložiska ocelového pevného
</t>
  </si>
  <si>
    <t>2+2</t>
  </si>
  <si>
    <t>58</t>
  </si>
  <si>
    <t>451315114</t>
  </si>
  <si>
    <t>Podkladní nebo výplňová vrstva z betonu C 12/15 tl do 100 mm</t>
  </si>
  <si>
    <t>-1986909765</t>
  </si>
  <si>
    <t>Podkladní a výplňové vrstvy z betonu prostého tloušťky do 100 mm, z betonu C 12/15</t>
  </si>
  <si>
    <t>https://podminky.urs.cz/item/CS_URS_2023_01/451315114</t>
  </si>
  <si>
    <t>podklad.beton tl.100 mm</t>
  </si>
  <si>
    <t xml:space="preserve">"opěry"  (12,0+11,8)"m2"</t>
  </si>
  <si>
    <t>59</t>
  </si>
  <si>
    <t>462514162R</t>
  </si>
  <si>
    <t xml:space="preserve">Zához z lomového kamene záhozového hmotnost kamenů přes 200 kg </t>
  </si>
  <si>
    <t>1850005546</t>
  </si>
  <si>
    <t>Zához z lomového kamene záhozového, hmotnost kamenů přes 200 kg</t>
  </si>
  <si>
    <t>líc urovnaný s vyklínováním a proštěrkováním</t>
  </si>
  <si>
    <t>tl.min.400 mm</t>
  </si>
  <si>
    <t xml:space="preserve">"op.1"  (3,0*0,5+0,6*0,8)*6,0+3,5*1,0*2*0,5</t>
  </si>
  <si>
    <t xml:space="preserve">"op.2"  (1,0*0,5+0,6*0,8)*6,0+(2,0+2,5)*1,0*0,5</t>
  </si>
  <si>
    <t>Komunikace pozemní</t>
  </si>
  <si>
    <t>60</t>
  </si>
  <si>
    <t>564811113</t>
  </si>
  <si>
    <t>Podklad ze štěrkodrtě ŠD plochy přes 100 m2 tl 70 mm</t>
  </si>
  <si>
    <t>-1841487072</t>
  </si>
  <si>
    <t>Podklad ze štěrkodrti ŠD s rozprostřením a zhutněním plochy přes 100 m2, po zhutnění tl. 70 mm</t>
  </si>
  <si>
    <t>https://podminky.urs.cz/item/CS_URS_2023_01/564811113</t>
  </si>
  <si>
    <t xml:space="preserve">ŠD 0/16  - stezka</t>
  </si>
  <si>
    <t>38,1+42,6</t>
  </si>
  <si>
    <t>61</t>
  </si>
  <si>
    <t>564841113</t>
  </si>
  <si>
    <t>Podklad ze štěrkodrtě ŠD plochy přes 100 m2 tl 140 mm</t>
  </si>
  <si>
    <t>1214605270</t>
  </si>
  <si>
    <t>Podklad ze štěrkodrti ŠD s rozprostřením a zhutněním plochy přes 100 m2, po zhutnění tl. 140 mm</t>
  </si>
  <si>
    <t>https://podminky.urs.cz/item/CS_URS_2023_01/564841113</t>
  </si>
  <si>
    <t xml:space="preserve">ŠD 0/32  - stezka</t>
  </si>
  <si>
    <t>62</t>
  </si>
  <si>
    <t>56501R</t>
  </si>
  <si>
    <t>Mlatový kryt tl.40 mm</t>
  </si>
  <si>
    <t>-287457554</t>
  </si>
  <si>
    <t xml:space="preserve">mlat 0/4  - stezka</t>
  </si>
  <si>
    <t>Ostatní konstrukce a práce, bourání</t>
  </si>
  <si>
    <t>63</t>
  </si>
  <si>
    <t>914111111</t>
  </si>
  <si>
    <t>Montáž svislé dopravní značky do velikosti 1 m2 objímkami na sloupek nebo konzolu</t>
  </si>
  <si>
    <t>682230547</t>
  </si>
  <si>
    <t>Montáž svislé dopravní značky základní velikosti do 1 m2 objímkami na sloupky nebo konzoly</t>
  </si>
  <si>
    <t>https://podminky.urs.cz/item/CS_URS_2023_01/914111111</t>
  </si>
  <si>
    <t xml:space="preserve">"B11"  1</t>
  </si>
  <si>
    <t xml:space="preserve">"E13"  1</t>
  </si>
  <si>
    <t>64</t>
  </si>
  <si>
    <t>40445619</t>
  </si>
  <si>
    <t>zákazové, příkazové dopravní značky B1-B34, C1-15 500mm</t>
  </si>
  <si>
    <t>550419384</t>
  </si>
  <si>
    <t>65</t>
  </si>
  <si>
    <t>40445650</t>
  </si>
  <si>
    <t>dodatkové tabulky E7, E12, E13 500x300mm</t>
  </si>
  <si>
    <t>-1594882614</t>
  </si>
  <si>
    <t>66</t>
  </si>
  <si>
    <t>914112111</t>
  </si>
  <si>
    <t>Tabulka s označením evidenčního čísla mostu</t>
  </si>
  <si>
    <t>1887089826</t>
  </si>
  <si>
    <t>Tabulka s označením evidenčního čísla mostu na sloupek</t>
  </si>
  <si>
    <t>https://podminky.urs.cz/item/CS_URS_2023_01/914112111</t>
  </si>
  <si>
    <t>67</t>
  </si>
  <si>
    <t>914511111</t>
  </si>
  <si>
    <t>Montáž sloupku dopravních značek délky do 3,5 m s betonovým základem</t>
  </si>
  <si>
    <t>305167620</t>
  </si>
  <si>
    <t>Montáž sloupku dopravních značek délky do 3,5 m do betonového základu</t>
  </si>
  <si>
    <t>https://podminky.urs.cz/item/CS_URS_2023_01/914511111</t>
  </si>
  <si>
    <t>68</t>
  </si>
  <si>
    <t>40445225</t>
  </si>
  <si>
    <t>sloupek pro dopravní značku Zn D 60mm v 3,5m</t>
  </si>
  <si>
    <t>-1064579931</t>
  </si>
  <si>
    <t>69</t>
  </si>
  <si>
    <t>9161710R</t>
  </si>
  <si>
    <t>Vymezovací obrubník plastový</t>
  </si>
  <si>
    <t>-860214993</t>
  </si>
  <si>
    <t>ohraničení mlatové stezky</t>
  </si>
  <si>
    <t xml:space="preserve">"op.1"  6,9+8,0</t>
  </si>
  <si>
    <t xml:space="preserve">"op.2"  6,2+26,7</t>
  </si>
  <si>
    <t>70</t>
  </si>
  <si>
    <t>936942211</t>
  </si>
  <si>
    <t>Zhotovení tabulky s letopočtem opravy mostu vložením šablony do bednění</t>
  </si>
  <si>
    <t>-1749170573</t>
  </si>
  <si>
    <t>Zhotovení tabulky s letopočtem opravy nebo větší údržby vložením šablony do bednění</t>
  </si>
  <si>
    <t>https://podminky.urs.cz/item/CS_URS_2023_01/936942211</t>
  </si>
  <si>
    <t xml:space="preserve">"na op.1"  1</t>
  </si>
  <si>
    <t>71</t>
  </si>
  <si>
    <t>938121111</t>
  </si>
  <si>
    <t>Odstranění náletových křovin, dřevin a travnatého porostu ve výškách v okolí říms a křídel</t>
  </si>
  <si>
    <t>-1951720879</t>
  </si>
  <si>
    <t>Odstraňování náletových křovin, dřevin a travnatého porostu ve výškách v okolí mostních říms a křídel</t>
  </si>
  <si>
    <t>https://podminky.urs.cz/item/CS_URS_2023_01/938121111</t>
  </si>
  <si>
    <t>10,0</t>
  </si>
  <si>
    <t>72</t>
  </si>
  <si>
    <t>952904111</t>
  </si>
  <si>
    <t>Čištění mostních objektů - strojní odstranění nánosů z otvorů</t>
  </si>
  <si>
    <t>619496964</t>
  </si>
  <si>
    <t>Čištění mostních objektů odstranění nánosů z otvorů strojně</t>
  </si>
  <si>
    <t>https://podminky.urs.cz/item/CS_URS_2023_01/952904111</t>
  </si>
  <si>
    <t>uvnitř stáv.rámu před demolicí</t>
  </si>
  <si>
    <t>3,0*4,0*0,25</t>
  </si>
  <si>
    <t>73</t>
  </si>
  <si>
    <t>962051111</t>
  </si>
  <si>
    <t>Bourání mostních zdí a pilířů z ŽB</t>
  </si>
  <si>
    <t>-2134626242</t>
  </si>
  <si>
    <t>Bourání mostních konstrukcí zdiva a pilířů ze železového betonu</t>
  </si>
  <si>
    <t>https://podminky.urs.cz/item/CS_URS_2023_01/962051111</t>
  </si>
  <si>
    <t>křídla</t>
  </si>
  <si>
    <t>1,5*0,5*(3,2+2,0+1,7*2)</t>
  </si>
  <si>
    <t>74</t>
  </si>
  <si>
    <t>962065711</t>
  </si>
  <si>
    <t>Bourání zábradlí dřevěného na mostě s výplní při vzdálenosti sloupků do 2,5 m</t>
  </si>
  <si>
    <t>1057833313</t>
  </si>
  <si>
    <t>Bourání mostních konstrukcí zábradlí dřevěného při vzdálenosti sloupků do 2,5 m s případnou výplní</t>
  </si>
  <si>
    <t>https://podminky.urs.cz/item/CS_URS_2023_01/962065711</t>
  </si>
  <si>
    <t>7,5*2</t>
  </si>
  <si>
    <t>75</t>
  </si>
  <si>
    <t>963051111</t>
  </si>
  <si>
    <t>Bourání mostní nosné konstrukce z ŽB</t>
  </si>
  <si>
    <t>1754242792</t>
  </si>
  <si>
    <t>Bourání mostních konstrukcí nosných konstrukcí ze železového betonu</t>
  </si>
  <si>
    <t>https://podminky.urs.cz/item/CS_URS_2023_01/963051111</t>
  </si>
  <si>
    <t xml:space="preserve">rámy  </t>
  </si>
  <si>
    <t>(3,5*2,0-3,0*1,5+0,2*0,2*2)*1,0*4</t>
  </si>
  <si>
    <t>76</t>
  </si>
  <si>
    <t>963065423</t>
  </si>
  <si>
    <t>Bourání mostovek ze dřeva tvrdého z prken nebo fošen nosných konstrukcí</t>
  </si>
  <si>
    <t>-309934254</t>
  </si>
  <si>
    <t>Bourání mostních konstrukcí nosných konstrukcí mostovek ze dřeva tvrdého z prken nebo fošen</t>
  </si>
  <si>
    <t>https://podminky.urs.cz/item/CS_URS_2023_01/963065423</t>
  </si>
  <si>
    <t>4,0*8,47*0,05+0,1*0,1*8,4*9</t>
  </si>
  <si>
    <t>77</t>
  </si>
  <si>
    <t>967043111</t>
  </si>
  <si>
    <t>Odsekání vrstvy vyrovnávacího betonu na nosné konstrukci mostů tl 150 mm</t>
  </si>
  <si>
    <t>605016086</t>
  </si>
  <si>
    <t>Odsekání vrstvy vyrovnávacího betonu na nosné konstrukci mostů tl. do 150 mm</t>
  </si>
  <si>
    <t>https://podminky.urs.cz/item/CS_URS_2023_01/967043111</t>
  </si>
  <si>
    <t>na rámu</t>
  </si>
  <si>
    <t>4,0*3,5*0,1</t>
  </si>
  <si>
    <t>997</t>
  </si>
  <si>
    <t>Přesun sutě</t>
  </si>
  <si>
    <t>78</t>
  </si>
  <si>
    <t>997013811</t>
  </si>
  <si>
    <t>Poplatek za uložení na skládce (skládkovné) stavebního odpadu dřevěného kód odpadu 17 02 01</t>
  </si>
  <si>
    <t>-1260876303</t>
  </si>
  <si>
    <t>Poplatek za uložení stavebního odpadu na skládce (skládkovné) dřevěného zatříděného do Katalogu odpadů pod kódem 17 02 01</t>
  </si>
  <si>
    <t>https://podminky.urs.cz/item/CS_URS_2023_01/997013811</t>
  </si>
  <si>
    <t>0,24+1,98</t>
  </si>
  <si>
    <t>79</t>
  </si>
  <si>
    <t>997211511</t>
  </si>
  <si>
    <t>Vodorovná doprava suti po suchu na vzdálenost do 1 km</t>
  </si>
  <si>
    <t>865319899</t>
  </si>
  <si>
    <t>Vodorovná doprava suti nebo vybouraných hmot suti se složením a hrubým urovnáním, na vzdálenost do 1 km</t>
  </si>
  <si>
    <t>https://podminky.urs.cz/item/CS_URS_2023_01/997211511</t>
  </si>
  <si>
    <t xml:space="preserve">"železobeton"  15,48+24,768</t>
  </si>
  <si>
    <t xml:space="preserve">"beton"   0,37</t>
  </si>
  <si>
    <t>80</t>
  </si>
  <si>
    <t>997211519</t>
  </si>
  <si>
    <t>Příplatek ZKD 1 km u vodorovné dopravy suti</t>
  </si>
  <si>
    <t>-1235690006</t>
  </si>
  <si>
    <t>Vodorovná doprava suti nebo vybouraných hmot suti se složením a hrubým urovnáním, na vzdálenost Příplatek k ceně za každý další i započatý 1 km přes 1 km</t>
  </si>
  <si>
    <t>https://podminky.urs.cz/item/CS_URS_2023_01/997211519</t>
  </si>
  <si>
    <t>40,618*19</t>
  </si>
  <si>
    <t>81</t>
  </si>
  <si>
    <t>997211521</t>
  </si>
  <si>
    <t>Vodorovná doprava vybouraných hmot po suchu na vzdálenost do 1 km</t>
  </si>
  <si>
    <t>-1893377052</t>
  </si>
  <si>
    <t>Vodorovná doprava suti nebo vybouraných hmot vybouraných hmot se složením a hrubým urovnáním nebo s přeložením na jiný dopravní prostředek kromě lodi, na vzdálenost do 1 km</t>
  </si>
  <si>
    <t>https://podminky.urs.cz/item/CS_URS_2023_01/997211521</t>
  </si>
  <si>
    <t xml:space="preserve">"dřevo"  0,24+1,98</t>
  </si>
  <si>
    <t>82</t>
  </si>
  <si>
    <t>997211529</t>
  </si>
  <si>
    <t>Příplatek ZKD 1 km u vodorovné dopravy vybouraných hmot</t>
  </si>
  <si>
    <t>-1283317551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</si>
  <si>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</si>
  <si>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https://podminky.urs.cz/item/CS_URS_2023_01/997211529</t>
  </si>
  <si>
    <t>2,22*19</t>
  </si>
  <si>
    <t>83</t>
  </si>
  <si>
    <t>997211611</t>
  </si>
  <si>
    <t>Nakládání suti na dopravní prostředky pro vodorovnou dopravu</t>
  </si>
  <si>
    <t>726578983</t>
  </si>
  <si>
    <t>Nakládání suti nebo vybouraných hmot na dopravní prostředky pro vodorovnou dopravu suti</t>
  </si>
  <si>
    <t>https://podminky.urs.cz/item/CS_URS_2023_01/997211611</t>
  </si>
  <si>
    <t>40,618</t>
  </si>
  <si>
    <t>84</t>
  </si>
  <si>
    <t>997211612</t>
  </si>
  <si>
    <t>Nakládání vybouraných hmot na dopravní prostředky pro vodorovnou dopravu</t>
  </si>
  <si>
    <t>906267636</t>
  </si>
  <si>
    <t>Nakládání suti nebo vybouraných hmot na dopravní prostředky pro vodorovnou dopravu vybouraných hmot</t>
  </si>
  <si>
    <t>https://podminky.urs.cz/item/CS_URS_2023_01/997211612</t>
  </si>
  <si>
    <t>2,22</t>
  </si>
  <si>
    <t>85</t>
  </si>
  <si>
    <t>997221861</t>
  </si>
  <si>
    <t>Poplatek za uložení stavebního odpadu na recyklační skládce (skládkovné) z prostého betonu pod kódem 17 01 01</t>
  </si>
  <si>
    <t>-509585767</t>
  </si>
  <si>
    <t>Poplatek za uložení stavebního odpadu na recyklační skládce (skládkovné) z prostého betonu zatříděného do Katalogu odpadů pod kódem 17 01 01</t>
  </si>
  <si>
    <t>https://podminky.urs.cz/item/CS_URS_2023_01/997221861</t>
  </si>
  <si>
    <t>86</t>
  </si>
  <si>
    <t>997221862</t>
  </si>
  <si>
    <t>Poplatek za uložení stavebního odpadu na recyklační skládce (skládkovné) z armovaného betonu pod kódem 17 01 01</t>
  </si>
  <si>
    <t>1847084615</t>
  </si>
  <si>
    <t>Poplatek za uložení stavebního odpadu na recyklační skládce (skládkovné) z armovaného betonu zatříděného do Katalogu odpadů pod kódem 17 01 01</t>
  </si>
  <si>
    <t>https://podminky.urs.cz/item/CS_URS_2023_01/997221862</t>
  </si>
  <si>
    <t>998</t>
  </si>
  <si>
    <t>Přesun hmot</t>
  </si>
  <si>
    <t>87</t>
  </si>
  <si>
    <t>998212111</t>
  </si>
  <si>
    <t>Přesun hmot pro mosty zděné, monolitické betonové nebo ocelové v do 20 m</t>
  </si>
  <si>
    <t>-581836150</t>
  </si>
  <si>
    <t>Přesun hmot pro mosty zděné, betonové monolitické, spřažené ocelobetonové nebo kovové vodorovná dopravní vzdálenost do 100 m výška mostu do 20 m</t>
  </si>
  <si>
    <t>https://podminky.urs.cz/item/CS_URS_2023_01/998212111</t>
  </si>
  <si>
    <t>PSV</t>
  </si>
  <si>
    <t>Práce a dodávky PSV</t>
  </si>
  <si>
    <t>711</t>
  </si>
  <si>
    <t>Izolace proti vodě, vlhkosti a plynům</t>
  </si>
  <si>
    <t>88</t>
  </si>
  <si>
    <t>711112001</t>
  </si>
  <si>
    <t>Provedení izolace proti zemní vlhkosti svislé za studena nátěrem penetračním</t>
  </si>
  <si>
    <t>-1327934032</t>
  </si>
  <si>
    <t>Provedení izolace proti zemní vlhkosti natěradly a tmely za studena na ploše svislé S nátěrem penetračním</t>
  </si>
  <si>
    <t>https://podminky.urs.cz/item/CS_URS_2023_01/711112001</t>
  </si>
  <si>
    <t>nátěr</t>
  </si>
  <si>
    <t>"op.1" ( 1,4+0,75)*4,2+0,5*0,85*2</t>
  </si>
  <si>
    <t xml:space="preserve">"křídla op.1"  1,38*1,66*(1+0,9"%")*2+0,2*1,33*2</t>
  </si>
  <si>
    <t xml:space="preserve">"op.2"   ( 1,3+0,35)*4,2+0,5*0,5*2</t>
  </si>
  <si>
    <t xml:space="preserve">"křídla op.2"  1,3*1,5*(1+0,9"%")*2+0,2*1,22*2</t>
  </si>
  <si>
    <t>89</t>
  </si>
  <si>
    <t>11163150</t>
  </si>
  <si>
    <t>lak penetrační asfaltový</t>
  </si>
  <si>
    <t>2064020253</t>
  </si>
  <si>
    <t>34,445*0,00034 'Přepočtené koeficientem množství</t>
  </si>
  <si>
    <t>90</t>
  </si>
  <si>
    <t>711112002</t>
  </si>
  <si>
    <t>Provedení izolace proti zemní vlhkosti svislé za studena lakem asfaltovým</t>
  </si>
  <si>
    <t>-600923295</t>
  </si>
  <si>
    <t>Provedení izolace proti zemní vlhkosti natěradly a tmely za studena na ploše svislé S nátěrem lakem asfaltovým</t>
  </si>
  <si>
    <t>https://podminky.urs.cz/item/CS_URS_2023_01/711112002</t>
  </si>
  <si>
    <t>34,445*2</t>
  </si>
  <si>
    <t>91</t>
  </si>
  <si>
    <t>11163152</t>
  </si>
  <si>
    <t>lak hydroizolační asfaltový</t>
  </si>
  <si>
    <t>995114204</t>
  </si>
  <si>
    <t>68,89*0,00041 'Přepočtené koeficientem množství</t>
  </si>
  <si>
    <t>92</t>
  </si>
  <si>
    <t>711491272</t>
  </si>
  <si>
    <t>Provedení doplňků izolace proti vodě na ploše svislé z textilií vrstva ochranná</t>
  </si>
  <si>
    <t>1665943732</t>
  </si>
  <si>
    <t>Provedení doplňků izolace proti vodě textilií na ploše svislé S vrstva ochranná</t>
  </si>
  <si>
    <t>https://podminky.urs.cz/item/CS_URS_2023_01/711491272</t>
  </si>
  <si>
    <t>rub opěr a křídel</t>
  </si>
  <si>
    <t>(1,3+1,38)*3,8</t>
  </si>
  <si>
    <t>(1,38*1,66+1,3*1,5)*2</t>
  </si>
  <si>
    <t>93</t>
  </si>
  <si>
    <t>69311288</t>
  </si>
  <si>
    <t>geotextilie drenážní 1200g/m2</t>
  </si>
  <si>
    <t>-1809979672</t>
  </si>
  <si>
    <t>18,666</t>
  </si>
  <si>
    <t>18,666*1,05 'Přepočtené koeficientem množství</t>
  </si>
  <si>
    <t>94</t>
  </si>
  <si>
    <t>998711101</t>
  </si>
  <si>
    <t>Přesun hmot tonážní pro izolace proti vodě, vlhkosti a plynům v objektech v do 6 m</t>
  </si>
  <si>
    <t>1113087778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</si>
  <si>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</si>
  <si>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</si>
  <si>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767</t>
  </si>
  <si>
    <t>Konstrukce zámečnické</t>
  </si>
  <si>
    <t>95</t>
  </si>
  <si>
    <t>767010R</t>
  </si>
  <si>
    <t>Dodávka a montáž ocelových sítí nerez A4 - výplň zábradlí lávky</t>
  </si>
  <si>
    <t>-1558099400</t>
  </si>
  <si>
    <t xml:space="preserve">"viz příl.č.D17"   151,0</t>
  </si>
  <si>
    <t>783</t>
  </si>
  <si>
    <t>Dokončovací práce - nátěry</t>
  </si>
  <si>
    <t>96</t>
  </si>
  <si>
    <t>783213021</t>
  </si>
  <si>
    <t>Napouštěcí dvojnásobný syntetický biodní nátěr tesařských prvků nezabudovaných do konstrukce</t>
  </si>
  <si>
    <t>-28861881</t>
  </si>
  <si>
    <t>Preventivní napouštěcí nátěr tesařských prvků proti dřevokazným houbám, hmyzu a plísním nezabudovaných do konstrukce dvojnásobný syntetický</t>
  </si>
  <si>
    <t>https://podminky.urs.cz/item/CS_URS_2023_01/783213021</t>
  </si>
  <si>
    <t>podlaha - dubové fošny tl.60 mm třídy D35, š.200 mm</t>
  </si>
  <si>
    <t>8,3*3,6*2+(8,3*43+3,6*2)*0,06</t>
  </si>
  <si>
    <t>SO 202 - Lávka Táferna L-014</t>
  </si>
  <si>
    <t>-274699699</t>
  </si>
  <si>
    <t>-296206146</t>
  </si>
  <si>
    <t>2,6*1,1*6,0+2,9*1,1*6,5</t>
  </si>
  <si>
    <t>(6,5*9,0+2,5*2,0*2+2,5*2,5*2)*0,5</t>
  </si>
  <si>
    <t xml:space="preserve">"skládka 20 km"  2*19</t>
  </si>
  <si>
    <t>78,395</t>
  </si>
  <si>
    <t xml:space="preserve">"skládka 20 km"  78,395*10</t>
  </si>
  <si>
    <t>"op.2" 3,0*0,3*4,0</t>
  </si>
  <si>
    <t>3,6*2 'Přepočtené koeficientem množství</t>
  </si>
  <si>
    <t>1899230122</t>
  </si>
  <si>
    <t xml:space="preserve">"pro výstavbu opevnění břehů"  1,0*1,0*20,0*2</t>
  </si>
  <si>
    <t>78,395*2,0</t>
  </si>
  <si>
    <t>37,895*2 'Přepočtené koeficientem množství</t>
  </si>
  <si>
    <t>184818234</t>
  </si>
  <si>
    <t>Ochrana kmene průměru přes 700 do 900 mm bedněním výšky do 2 m</t>
  </si>
  <si>
    <t>-677161223</t>
  </si>
  <si>
    <t>Ochrana kmene bedněním před poškozením stavebním provozem zřízení včetně odstranění výšky bednění do 2 m průměru kmene přes 700 do 900 mm</t>
  </si>
  <si>
    <t>https://podminky.urs.cz/item/CS_URS_2023_01/184818234</t>
  </si>
  <si>
    <t>0,3*0,3*2,8*2</t>
  </si>
  <si>
    <t>-634175711</t>
  </si>
  <si>
    <t>152600023</t>
  </si>
  <si>
    <t xml:space="preserve">horní část  0,5 m</t>
  </si>
  <si>
    <t xml:space="preserve">trubka ocelová bezešvá jakost  S355 108x16mm</t>
  </si>
  <si>
    <t>0,003853*5*2</t>
  </si>
  <si>
    <t>0,5*(1,0+1,14)*3,2</t>
  </si>
  <si>
    <t>(1,35*1,85+1,49*2,43)*2*0,2</t>
  </si>
  <si>
    <t>0,15*0,31*3,2*2</t>
  </si>
  <si>
    <t>334323291</t>
  </si>
  <si>
    <t>Příplatek k mostním křídlům a závěrným zídkám ze ŽB za betonáž malého rozsahu do 25 m3</t>
  </si>
  <si>
    <t>693881259</t>
  </si>
  <si>
    <t>Mostní křídla a závěrné zídky z betonu Příplatek k cenám za práce malého rozsahu do 25 m3</t>
  </si>
  <si>
    <t>https://podminky.urs.cz/item/CS_URS_2023_01/334323291</t>
  </si>
  <si>
    <t>(0,5+3,2)*2*(1,0+1,14)</t>
  </si>
  <si>
    <t>(1,35*1,85*2+1,49*2,43*2)*2+0,2*(1,24+1,41)*2</t>
  </si>
  <si>
    <t>(0,15+3,2)*2*0,31*2</t>
  </si>
  <si>
    <t xml:space="preserve">"odhad 200 kg/m3"  3,424*0,200</t>
  </si>
  <si>
    <t xml:space="preserve">"odhad 200 kg/m3"   2,745*0,200</t>
  </si>
  <si>
    <t>dubové fošny tl.60 mm třídy D35 s drážkami pro zlepšení protiskluzových vlastností.</t>
  </si>
  <si>
    <t>7,4*7,0</t>
  </si>
  <si>
    <t xml:space="preserve">"viz příl.D27"  3589,0</t>
  </si>
  <si>
    <t>1680370763</t>
  </si>
  <si>
    <t xml:space="preserve">"opěry"  (11,36+14,52)"m2"</t>
  </si>
  <si>
    <t xml:space="preserve">ŠD 0/16  - stezka za op.2</t>
  </si>
  <si>
    <t>25,8</t>
  </si>
  <si>
    <t xml:space="preserve">ŠD 0/32  - stezka za op.2</t>
  </si>
  <si>
    <t>564861111</t>
  </si>
  <si>
    <t>Podklad ze štěrkodrtě ŠD plochy přes 100 m2 tl 200 mm</t>
  </si>
  <si>
    <t>-1495756302</t>
  </si>
  <si>
    <t>Podklad ze štěrkodrti ŠD s rozprostřením a zhutněním plochy přes 100 m2, po zhutnění tl. 200 mm</t>
  </si>
  <si>
    <t>https://podminky.urs.cz/item/CS_URS_2023_01/564861111</t>
  </si>
  <si>
    <t>stezka před op.1</t>
  </si>
  <si>
    <t>33,7"m2"</t>
  </si>
  <si>
    <t xml:space="preserve">mlat 0/4  - stezka za op.2</t>
  </si>
  <si>
    <t>567114113</t>
  </si>
  <si>
    <t>Podklad ze směsi stmelené cementem SC C 12/15 (PB III) tl 100 mm</t>
  </si>
  <si>
    <t>1983650179</t>
  </si>
  <si>
    <t>Podklad ze směsi stmelené cementem SC bez dilatačních spár, s rozprostřením a zhutněním SC C 12/15 (PB III), po zhutnění tl. 100 mm</t>
  </si>
  <si>
    <t>https://podminky.urs.cz/item/CS_URS_2023_01/567114113</t>
  </si>
  <si>
    <t xml:space="preserve">SC C8/10  tl.100 mm - stezka</t>
  </si>
  <si>
    <t xml:space="preserve">"před op.1"  33,7"m2"</t>
  </si>
  <si>
    <t>577143121</t>
  </si>
  <si>
    <t>Asfaltový beton vrstva obrusná ACO 8 (ABJ) tl 50 mm š přes 3 m z nemodifikovaného asfaltu</t>
  </si>
  <si>
    <t>1556724496</t>
  </si>
  <si>
    <t>Asfaltový beton vrstva obrusná ACO 8 (ABJ) s rozprostřením a se zhutněním z nemodifikovaného asfaltu v pruhu šířky přes 3 m, po zhutnění tl. 50 mm</t>
  </si>
  <si>
    <t>https://podminky.urs.cz/item/CS_URS_2023_01/577143121</t>
  </si>
  <si>
    <t xml:space="preserve">"stezka před op.1"  33,7"m2"</t>
  </si>
  <si>
    <t>9112B10R</t>
  </si>
  <si>
    <t>ZÁBRADLÍ MOSTNÍ SE SVISLOU VÝPLNÍ - DODÁVKA A MONTÁŽ</t>
  </si>
  <si>
    <t>-1489222504</t>
  </si>
  <si>
    <t xml:space="preserve">"Kompletní vč.branky a PKO - popis viz TZ"  10,9*2</t>
  </si>
  <si>
    <t>862851126</t>
  </si>
  <si>
    <t>961021112</t>
  </si>
  <si>
    <t>Bourání mostních základů z kamene</t>
  </si>
  <si>
    <t>682496864</t>
  </si>
  <si>
    <t>Bourání mostních konstrukcí základů z kamene nebo cihel</t>
  </si>
  <si>
    <t>https://podminky.urs.cz/item/CS_URS_2023_01/961021112</t>
  </si>
  <si>
    <t>kamenné kvádry místo opěr</t>
  </si>
  <si>
    <t>1,5*1,0*4,0*2</t>
  </si>
  <si>
    <t>9,5*2</t>
  </si>
  <si>
    <t>3,0*7,0*0,05+0,1*0,07*0,07*7,0*(2+2)</t>
  </si>
  <si>
    <t>966077141</t>
  </si>
  <si>
    <t>Odstranění různých doplňkových ocelových konstrukcí hmotnosti přes 100 do 500 kg</t>
  </si>
  <si>
    <t>539258445</t>
  </si>
  <si>
    <t>Odstranění různých konstrukcí na mostech doplňkových ocelových konstrukcí hmotnosti jednotlivě přes 100 do 500 kg</t>
  </si>
  <si>
    <t>https://podminky.urs.cz/item/CS_URS_2023_01/966077141</t>
  </si>
  <si>
    <t xml:space="preserve"> štětovnice 400x210 - odhad 122 kg/m</t>
  </si>
  <si>
    <t xml:space="preserve">"úložná - 3,05*122,0=372 kg"   2</t>
  </si>
  <si>
    <t>966077151</t>
  </si>
  <si>
    <t>Odstranění různých doplňkových ocelových konstrukcí hmotnosti přes 500 do 1000 kg</t>
  </si>
  <si>
    <t>-1106471616</t>
  </si>
  <si>
    <t>Odstranění různých konstrukcí na mostech doplňkových ocelových konstrukcí hmotnosti jednotlivě přes 500 do 1000 kg</t>
  </si>
  <si>
    <t>https://podminky.urs.cz/item/CS_URS_2023_01/966077151</t>
  </si>
  <si>
    <t xml:space="preserve"> štětovnice 400x180 - odhad 100 kg/m</t>
  </si>
  <si>
    <t xml:space="preserve">"nosná - 7,0*100,0=700 kg"   3</t>
  </si>
  <si>
    <t>-1781293321</t>
  </si>
  <si>
    <t xml:space="preserve">"dřevo - zábradlí a mostovka"  0,304+0,86</t>
  </si>
  <si>
    <t xml:space="preserve">"kámen"  29,88</t>
  </si>
  <si>
    <t xml:space="preserve">"dřevo"  0,304+0,86</t>
  </si>
  <si>
    <t xml:space="preserve">"ocel "  0,7+0,372</t>
  </si>
  <si>
    <t>skládka 20 km, ocel do šrotu cca 20 km</t>
  </si>
  <si>
    <t>32,116*19</t>
  </si>
  <si>
    <t>32,116</t>
  </si>
  <si>
    <t>997221873</t>
  </si>
  <si>
    <t>-1534752369</t>
  </si>
  <si>
    <t>https://podminky.urs.cz/item/CS_URS_2023_01/997221873</t>
  </si>
  <si>
    <t>"op.1" ( 1,35+0,5)*3,2+0,5*0,8*2</t>
  </si>
  <si>
    <t xml:space="preserve">"křídla op.1"  1,35*1,85*(1+0,9"%")*2+0,2*1,24*2</t>
  </si>
  <si>
    <t xml:space="preserve">"op.2"   ( 1,49+0,5)*3,2+0,5*0,8*2</t>
  </si>
  <si>
    <t xml:space="preserve">"křídla op.2"  1,49*2,43*(1+0,9"%")*2+0,2*1,41*2</t>
  </si>
  <si>
    <t>25,1364709349493*0,00034 'Přepočtené koeficientem množství</t>
  </si>
  <si>
    <t>38,198*2</t>
  </si>
  <si>
    <t>76,396*0,00041 'Přepočtené koeficientem množství</t>
  </si>
  <si>
    <t>(1,35+1,49)*2,8</t>
  </si>
  <si>
    <t>1,35*1,85*2+1,49*2,43*2</t>
  </si>
  <si>
    <t>936404532</t>
  </si>
  <si>
    <t>20,188</t>
  </si>
  <si>
    <t>20,188*1,05 'Přepočtené koeficientem množství</t>
  </si>
  <si>
    <t>344203730</t>
  </si>
  <si>
    <t>7,4*7,0*2+(7,4*38+7,0*2)*0,06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</si>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</sst>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2101101" TargetMode="External" /><Relationship Id="rId2" Type="http://schemas.openxmlformats.org/officeDocument/2006/relationships/hyperlink" Target="https://podminky.urs.cz/item/CS_URS_2023_01/112101102" TargetMode="External" /><Relationship Id="rId3" Type="http://schemas.openxmlformats.org/officeDocument/2006/relationships/hyperlink" Target="https://podminky.urs.cz/item/CS_URS_2023_01/112251101" TargetMode="External" /><Relationship Id="rId4" Type="http://schemas.openxmlformats.org/officeDocument/2006/relationships/hyperlink" Target="https://podminky.urs.cz/item/CS_URS_2023_01/112251102" TargetMode="External" /><Relationship Id="rId5" Type="http://schemas.openxmlformats.org/officeDocument/2006/relationships/hyperlink" Target="https://podminky.urs.cz/item/CS_URS_2023_01/115101203" TargetMode="External" /><Relationship Id="rId6" Type="http://schemas.openxmlformats.org/officeDocument/2006/relationships/hyperlink" Target="https://podminky.urs.cz/item/CS_URS_2023_01/115101303" TargetMode="External" /><Relationship Id="rId7" Type="http://schemas.openxmlformats.org/officeDocument/2006/relationships/hyperlink" Target="https://podminky.urs.cz/item/CS_URS_2023_01/131251103" TargetMode="External" /><Relationship Id="rId8" Type="http://schemas.openxmlformats.org/officeDocument/2006/relationships/hyperlink" Target="https://podminky.urs.cz/item/CS_URS_2023_01/162201401" TargetMode="External" /><Relationship Id="rId9" Type="http://schemas.openxmlformats.org/officeDocument/2006/relationships/hyperlink" Target="https://podminky.urs.cz/item/CS_URS_2023_01/162201402" TargetMode="External" /><Relationship Id="rId10" Type="http://schemas.openxmlformats.org/officeDocument/2006/relationships/hyperlink" Target="https://podminky.urs.cz/item/CS_URS_2023_01/162201411" TargetMode="External" /><Relationship Id="rId11" Type="http://schemas.openxmlformats.org/officeDocument/2006/relationships/hyperlink" Target="https://podminky.urs.cz/item/CS_URS_2023_01/162201412" TargetMode="External" /><Relationship Id="rId12" Type="http://schemas.openxmlformats.org/officeDocument/2006/relationships/hyperlink" Target="https://podminky.urs.cz/item/CS_URS_2023_01/162201421" TargetMode="External" /><Relationship Id="rId13" Type="http://schemas.openxmlformats.org/officeDocument/2006/relationships/hyperlink" Target="https://podminky.urs.cz/item/CS_URS_2023_01/162201422" TargetMode="External" /><Relationship Id="rId14" Type="http://schemas.openxmlformats.org/officeDocument/2006/relationships/hyperlink" Target="https://podminky.urs.cz/item/CS_URS_2023_01/162301931" TargetMode="External" /><Relationship Id="rId15" Type="http://schemas.openxmlformats.org/officeDocument/2006/relationships/hyperlink" Target="https://podminky.urs.cz/item/CS_URS_2023_01/162301932" TargetMode="External" /><Relationship Id="rId16" Type="http://schemas.openxmlformats.org/officeDocument/2006/relationships/hyperlink" Target="https://podminky.urs.cz/item/CS_URS_2023_01/162301951" TargetMode="External" /><Relationship Id="rId17" Type="http://schemas.openxmlformats.org/officeDocument/2006/relationships/hyperlink" Target="https://podminky.urs.cz/item/CS_URS_2023_01/162301952" TargetMode="External" /><Relationship Id="rId18" Type="http://schemas.openxmlformats.org/officeDocument/2006/relationships/hyperlink" Target="https://podminky.urs.cz/item/CS_URS_2023_01/162301971" TargetMode="External" /><Relationship Id="rId19" Type="http://schemas.openxmlformats.org/officeDocument/2006/relationships/hyperlink" Target="https://podminky.urs.cz/item/CS_URS_2023_01/162301972" TargetMode="External" /><Relationship Id="rId20" Type="http://schemas.openxmlformats.org/officeDocument/2006/relationships/hyperlink" Target="https://podminky.urs.cz/item/CS_URS_2023_01/162751117" TargetMode="External" /><Relationship Id="rId21" Type="http://schemas.openxmlformats.org/officeDocument/2006/relationships/hyperlink" Target="https://podminky.urs.cz/item/CS_URS_2023_01/162751119" TargetMode="External" /><Relationship Id="rId22" Type="http://schemas.openxmlformats.org/officeDocument/2006/relationships/hyperlink" Target="https://podminky.urs.cz/item/CS_URS_2023_01/171151103" TargetMode="External" /><Relationship Id="rId23" Type="http://schemas.openxmlformats.org/officeDocument/2006/relationships/hyperlink" Target="https://podminky.urs.cz/item/CS_URS_2023_01/171201231" TargetMode="External" /><Relationship Id="rId24" Type="http://schemas.openxmlformats.org/officeDocument/2006/relationships/hyperlink" Target="https://podminky.urs.cz/item/CS_URS_2023_01/171251201" TargetMode="External" /><Relationship Id="rId25" Type="http://schemas.openxmlformats.org/officeDocument/2006/relationships/hyperlink" Target="https://podminky.urs.cz/item/CS_URS_2023_01/174151101" TargetMode="External" /><Relationship Id="rId26" Type="http://schemas.openxmlformats.org/officeDocument/2006/relationships/hyperlink" Target="https://podminky.urs.cz/item/CS_URS_2023_01/184818232" TargetMode="External" /><Relationship Id="rId27" Type="http://schemas.openxmlformats.org/officeDocument/2006/relationships/hyperlink" Target="https://podminky.urs.cz/item/CS_URS_2023_01/212341111" TargetMode="External" /><Relationship Id="rId28" Type="http://schemas.openxmlformats.org/officeDocument/2006/relationships/hyperlink" Target="https://podminky.urs.cz/item/CS_URS_2023_01/224511112" TargetMode="External" /><Relationship Id="rId29" Type="http://schemas.openxmlformats.org/officeDocument/2006/relationships/hyperlink" Target="https://podminky.urs.cz/item/CS_URS_2023_01/227111115" TargetMode="External" /><Relationship Id="rId30" Type="http://schemas.openxmlformats.org/officeDocument/2006/relationships/hyperlink" Target="https://podminky.urs.cz/item/CS_URS_2023_01/282602113" TargetMode="External" /><Relationship Id="rId31" Type="http://schemas.openxmlformats.org/officeDocument/2006/relationships/hyperlink" Target="https://podminky.urs.cz/item/CS_URS_2023_01/283111113" TargetMode="External" /><Relationship Id="rId32" Type="http://schemas.openxmlformats.org/officeDocument/2006/relationships/hyperlink" Target="https://podminky.urs.cz/item/CS_URS_2023_01/283111123" TargetMode="External" /><Relationship Id="rId33" Type="http://schemas.openxmlformats.org/officeDocument/2006/relationships/hyperlink" Target="https://podminky.urs.cz/item/CS_URS_2023_01/283131113" TargetMode="External" /><Relationship Id="rId34" Type="http://schemas.openxmlformats.org/officeDocument/2006/relationships/hyperlink" Target="https://podminky.urs.cz/item/CS_URS_2023_01/334323118" TargetMode="External" /><Relationship Id="rId35" Type="http://schemas.openxmlformats.org/officeDocument/2006/relationships/hyperlink" Target="https://podminky.urs.cz/item/CS_URS_2023_01/334323191" TargetMode="External" /><Relationship Id="rId36" Type="http://schemas.openxmlformats.org/officeDocument/2006/relationships/hyperlink" Target="https://podminky.urs.cz/item/CS_URS_2023_01/334323218" TargetMode="External" /><Relationship Id="rId37" Type="http://schemas.openxmlformats.org/officeDocument/2006/relationships/hyperlink" Target="https://podminky.urs.cz/item/CS_URS_2023_01/334323318" TargetMode="External" /><Relationship Id="rId38" Type="http://schemas.openxmlformats.org/officeDocument/2006/relationships/hyperlink" Target="https://podminky.urs.cz/item/CS_URS_2023_01/334333191" TargetMode="External" /><Relationship Id="rId39" Type="http://schemas.openxmlformats.org/officeDocument/2006/relationships/hyperlink" Target="https://podminky.urs.cz/item/CS_URS_2023_01/334351112" TargetMode="External" /><Relationship Id="rId40" Type="http://schemas.openxmlformats.org/officeDocument/2006/relationships/hyperlink" Target="https://podminky.urs.cz/item/CS_URS_2023_01/334351211" TargetMode="External" /><Relationship Id="rId41" Type="http://schemas.openxmlformats.org/officeDocument/2006/relationships/hyperlink" Target="https://podminky.urs.cz/item/CS_URS_2023_01/334352111" TargetMode="External" /><Relationship Id="rId42" Type="http://schemas.openxmlformats.org/officeDocument/2006/relationships/hyperlink" Target="https://podminky.urs.cz/item/CS_URS_2023_01/334352211" TargetMode="External" /><Relationship Id="rId43" Type="http://schemas.openxmlformats.org/officeDocument/2006/relationships/hyperlink" Target="https://podminky.urs.cz/item/CS_URS_2023_01/334361216" TargetMode="External" /><Relationship Id="rId44" Type="http://schemas.openxmlformats.org/officeDocument/2006/relationships/hyperlink" Target="https://podminky.urs.cz/item/CS_URS_2023_01/334361226" TargetMode="External" /><Relationship Id="rId45" Type="http://schemas.openxmlformats.org/officeDocument/2006/relationships/hyperlink" Target="https://podminky.urs.cz/item/CS_URS_2023_01/421953311" TargetMode="External" /><Relationship Id="rId46" Type="http://schemas.openxmlformats.org/officeDocument/2006/relationships/hyperlink" Target="https://podminky.urs.cz/item/CS_URS_2023_01/421953321" TargetMode="External" /><Relationship Id="rId47" Type="http://schemas.openxmlformats.org/officeDocument/2006/relationships/hyperlink" Target="https://podminky.urs.cz/item/CS_URS_2023_01/428351111" TargetMode="External" /><Relationship Id="rId48" Type="http://schemas.openxmlformats.org/officeDocument/2006/relationships/hyperlink" Target="https://podminky.urs.cz/item/CS_URS_2023_01/451315114" TargetMode="External" /><Relationship Id="rId49" Type="http://schemas.openxmlformats.org/officeDocument/2006/relationships/hyperlink" Target="https://podminky.urs.cz/item/CS_URS_2023_01/564811113" TargetMode="External" /><Relationship Id="rId50" Type="http://schemas.openxmlformats.org/officeDocument/2006/relationships/hyperlink" Target="https://podminky.urs.cz/item/CS_URS_2023_01/564841113" TargetMode="External" /><Relationship Id="rId51" Type="http://schemas.openxmlformats.org/officeDocument/2006/relationships/hyperlink" Target="https://podminky.urs.cz/item/CS_URS_2023_01/914111111" TargetMode="External" /><Relationship Id="rId52" Type="http://schemas.openxmlformats.org/officeDocument/2006/relationships/hyperlink" Target="https://podminky.urs.cz/item/CS_URS_2023_01/914112111" TargetMode="External" /><Relationship Id="rId53" Type="http://schemas.openxmlformats.org/officeDocument/2006/relationships/hyperlink" Target="https://podminky.urs.cz/item/CS_URS_2023_01/914511111" TargetMode="External" /><Relationship Id="rId54" Type="http://schemas.openxmlformats.org/officeDocument/2006/relationships/hyperlink" Target="https://podminky.urs.cz/item/CS_URS_2023_01/936942211" TargetMode="External" /><Relationship Id="rId55" Type="http://schemas.openxmlformats.org/officeDocument/2006/relationships/hyperlink" Target="https://podminky.urs.cz/item/CS_URS_2023_01/938121111" TargetMode="External" /><Relationship Id="rId56" Type="http://schemas.openxmlformats.org/officeDocument/2006/relationships/hyperlink" Target="https://podminky.urs.cz/item/CS_URS_2023_01/952904111" TargetMode="External" /><Relationship Id="rId57" Type="http://schemas.openxmlformats.org/officeDocument/2006/relationships/hyperlink" Target="https://podminky.urs.cz/item/CS_URS_2023_01/962051111" TargetMode="External" /><Relationship Id="rId58" Type="http://schemas.openxmlformats.org/officeDocument/2006/relationships/hyperlink" Target="https://podminky.urs.cz/item/CS_URS_2023_01/962065711" TargetMode="External" /><Relationship Id="rId59" Type="http://schemas.openxmlformats.org/officeDocument/2006/relationships/hyperlink" Target="https://podminky.urs.cz/item/CS_URS_2023_01/963051111" TargetMode="External" /><Relationship Id="rId60" Type="http://schemas.openxmlformats.org/officeDocument/2006/relationships/hyperlink" Target="https://podminky.urs.cz/item/CS_URS_2023_01/963065423" TargetMode="External" /><Relationship Id="rId61" Type="http://schemas.openxmlformats.org/officeDocument/2006/relationships/hyperlink" Target="https://podminky.urs.cz/item/CS_URS_2023_01/967043111" TargetMode="External" /><Relationship Id="rId62" Type="http://schemas.openxmlformats.org/officeDocument/2006/relationships/hyperlink" Target="https://podminky.urs.cz/item/CS_URS_2023_01/997013811" TargetMode="External" /><Relationship Id="rId63" Type="http://schemas.openxmlformats.org/officeDocument/2006/relationships/hyperlink" Target="https://podminky.urs.cz/item/CS_URS_2023_01/997211511" TargetMode="External" /><Relationship Id="rId64" Type="http://schemas.openxmlformats.org/officeDocument/2006/relationships/hyperlink" Target="https://podminky.urs.cz/item/CS_URS_2023_01/997211519" TargetMode="External" /><Relationship Id="rId65" Type="http://schemas.openxmlformats.org/officeDocument/2006/relationships/hyperlink" Target="https://podminky.urs.cz/item/CS_URS_2023_01/997211521" TargetMode="External" /><Relationship Id="rId66" Type="http://schemas.openxmlformats.org/officeDocument/2006/relationships/hyperlink" Target="https://podminky.urs.cz/item/CS_URS_2023_01/997211529" TargetMode="External" /><Relationship Id="rId67" Type="http://schemas.openxmlformats.org/officeDocument/2006/relationships/hyperlink" Target="https://podminky.urs.cz/item/CS_URS_2023_01/997211611" TargetMode="External" /><Relationship Id="rId68" Type="http://schemas.openxmlformats.org/officeDocument/2006/relationships/hyperlink" Target="https://podminky.urs.cz/item/CS_URS_2023_01/997211612" TargetMode="External" /><Relationship Id="rId69" Type="http://schemas.openxmlformats.org/officeDocument/2006/relationships/hyperlink" Target="https://podminky.urs.cz/item/CS_URS_2023_01/997221861" TargetMode="External" /><Relationship Id="rId70" Type="http://schemas.openxmlformats.org/officeDocument/2006/relationships/hyperlink" Target="https://podminky.urs.cz/item/CS_URS_2023_01/997221862" TargetMode="External" /><Relationship Id="rId71" Type="http://schemas.openxmlformats.org/officeDocument/2006/relationships/hyperlink" Target="https://podminky.urs.cz/item/CS_URS_2023_01/998212111" TargetMode="External" /><Relationship Id="rId72" Type="http://schemas.openxmlformats.org/officeDocument/2006/relationships/hyperlink" Target="https://podminky.urs.cz/item/CS_URS_2023_01/711112001" TargetMode="External" /><Relationship Id="rId73" Type="http://schemas.openxmlformats.org/officeDocument/2006/relationships/hyperlink" Target="https://podminky.urs.cz/item/CS_URS_2023_01/711112002" TargetMode="External" /><Relationship Id="rId74" Type="http://schemas.openxmlformats.org/officeDocument/2006/relationships/hyperlink" Target="https://podminky.urs.cz/item/CS_URS_2023_01/711491272" TargetMode="External" /><Relationship Id="rId75" Type="http://schemas.openxmlformats.org/officeDocument/2006/relationships/hyperlink" Target="https://podminky.urs.cz/item/CS_URS_2023_01/998711101" TargetMode="External" /><Relationship Id="rId76" Type="http://schemas.openxmlformats.org/officeDocument/2006/relationships/hyperlink" Target="https://podminky.urs.cz/item/CS_URS_2023_01/783213021" TargetMode="External" /><Relationship Id="rId7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2101101" TargetMode="External" /><Relationship Id="rId2" Type="http://schemas.openxmlformats.org/officeDocument/2006/relationships/hyperlink" Target="https://podminky.urs.cz/item/CS_URS_2023_01/112101102" TargetMode="External" /><Relationship Id="rId3" Type="http://schemas.openxmlformats.org/officeDocument/2006/relationships/hyperlink" Target="https://podminky.urs.cz/item/CS_URS_2023_01/112251101" TargetMode="External" /><Relationship Id="rId4" Type="http://schemas.openxmlformats.org/officeDocument/2006/relationships/hyperlink" Target="https://podminky.urs.cz/item/CS_URS_2023_01/112251102" TargetMode="External" /><Relationship Id="rId5" Type="http://schemas.openxmlformats.org/officeDocument/2006/relationships/hyperlink" Target="https://podminky.urs.cz/item/CS_URS_2023_01/115101203" TargetMode="External" /><Relationship Id="rId6" Type="http://schemas.openxmlformats.org/officeDocument/2006/relationships/hyperlink" Target="https://podminky.urs.cz/item/CS_URS_2023_01/115101303" TargetMode="External" /><Relationship Id="rId7" Type="http://schemas.openxmlformats.org/officeDocument/2006/relationships/hyperlink" Target="https://podminky.urs.cz/item/CS_URS_2023_01/131251103" TargetMode="External" /><Relationship Id="rId8" Type="http://schemas.openxmlformats.org/officeDocument/2006/relationships/hyperlink" Target="https://podminky.urs.cz/item/CS_URS_2023_01/162201401" TargetMode="External" /><Relationship Id="rId9" Type="http://schemas.openxmlformats.org/officeDocument/2006/relationships/hyperlink" Target="https://podminky.urs.cz/item/CS_URS_2023_01/162201402" TargetMode="External" /><Relationship Id="rId10" Type="http://schemas.openxmlformats.org/officeDocument/2006/relationships/hyperlink" Target="https://podminky.urs.cz/item/CS_URS_2023_01/162201411" TargetMode="External" /><Relationship Id="rId11" Type="http://schemas.openxmlformats.org/officeDocument/2006/relationships/hyperlink" Target="https://podminky.urs.cz/item/CS_URS_2023_01/162201412" TargetMode="External" /><Relationship Id="rId12" Type="http://schemas.openxmlformats.org/officeDocument/2006/relationships/hyperlink" Target="https://podminky.urs.cz/item/CS_URS_2023_01/162201421" TargetMode="External" /><Relationship Id="rId13" Type="http://schemas.openxmlformats.org/officeDocument/2006/relationships/hyperlink" Target="https://podminky.urs.cz/item/CS_URS_2023_01/162201422" TargetMode="External" /><Relationship Id="rId14" Type="http://schemas.openxmlformats.org/officeDocument/2006/relationships/hyperlink" Target="https://podminky.urs.cz/item/CS_URS_2023_01/162301931" TargetMode="External" /><Relationship Id="rId15" Type="http://schemas.openxmlformats.org/officeDocument/2006/relationships/hyperlink" Target="https://podminky.urs.cz/item/CS_URS_2023_01/162301932" TargetMode="External" /><Relationship Id="rId16" Type="http://schemas.openxmlformats.org/officeDocument/2006/relationships/hyperlink" Target="https://podminky.urs.cz/item/CS_URS_2023_01/162301951" TargetMode="External" /><Relationship Id="rId17" Type="http://schemas.openxmlformats.org/officeDocument/2006/relationships/hyperlink" Target="https://podminky.urs.cz/item/CS_URS_2023_01/162301952" TargetMode="External" /><Relationship Id="rId18" Type="http://schemas.openxmlformats.org/officeDocument/2006/relationships/hyperlink" Target="https://podminky.urs.cz/item/CS_URS_2023_01/162301971" TargetMode="External" /><Relationship Id="rId19" Type="http://schemas.openxmlformats.org/officeDocument/2006/relationships/hyperlink" Target="https://podminky.urs.cz/item/CS_URS_2023_01/162301972" TargetMode="External" /><Relationship Id="rId20" Type="http://schemas.openxmlformats.org/officeDocument/2006/relationships/hyperlink" Target="https://podminky.urs.cz/item/CS_URS_2023_01/162751117" TargetMode="External" /><Relationship Id="rId21" Type="http://schemas.openxmlformats.org/officeDocument/2006/relationships/hyperlink" Target="https://podminky.urs.cz/item/CS_URS_2023_01/162751119" TargetMode="External" /><Relationship Id="rId22" Type="http://schemas.openxmlformats.org/officeDocument/2006/relationships/hyperlink" Target="https://podminky.urs.cz/item/CS_URS_2023_01/171151103" TargetMode="External" /><Relationship Id="rId23" Type="http://schemas.openxmlformats.org/officeDocument/2006/relationships/hyperlink" Target="https://podminky.urs.cz/item/CS_URS_2023_01/171201231" TargetMode="External" /><Relationship Id="rId24" Type="http://schemas.openxmlformats.org/officeDocument/2006/relationships/hyperlink" Target="https://podminky.urs.cz/item/CS_URS_2023_01/171251201" TargetMode="External" /><Relationship Id="rId25" Type="http://schemas.openxmlformats.org/officeDocument/2006/relationships/hyperlink" Target="https://podminky.urs.cz/item/CS_URS_2023_01/174151101" TargetMode="External" /><Relationship Id="rId26" Type="http://schemas.openxmlformats.org/officeDocument/2006/relationships/hyperlink" Target="https://podminky.urs.cz/item/CS_URS_2023_01/184818232" TargetMode="External" /><Relationship Id="rId27" Type="http://schemas.openxmlformats.org/officeDocument/2006/relationships/hyperlink" Target="https://podminky.urs.cz/item/CS_URS_2023_01/184818234" TargetMode="External" /><Relationship Id="rId28" Type="http://schemas.openxmlformats.org/officeDocument/2006/relationships/hyperlink" Target="https://podminky.urs.cz/item/CS_URS_2023_01/212341111" TargetMode="External" /><Relationship Id="rId29" Type="http://schemas.openxmlformats.org/officeDocument/2006/relationships/hyperlink" Target="https://podminky.urs.cz/item/CS_URS_2023_01/224511112" TargetMode="External" /><Relationship Id="rId30" Type="http://schemas.openxmlformats.org/officeDocument/2006/relationships/hyperlink" Target="https://podminky.urs.cz/item/CS_URS_2023_01/227111115" TargetMode="External" /><Relationship Id="rId31" Type="http://schemas.openxmlformats.org/officeDocument/2006/relationships/hyperlink" Target="https://podminky.urs.cz/item/CS_URS_2023_01/282602113" TargetMode="External" /><Relationship Id="rId32" Type="http://schemas.openxmlformats.org/officeDocument/2006/relationships/hyperlink" Target="https://podminky.urs.cz/item/CS_URS_2023_01/283111113" TargetMode="External" /><Relationship Id="rId33" Type="http://schemas.openxmlformats.org/officeDocument/2006/relationships/hyperlink" Target="https://podminky.urs.cz/item/CS_URS_2023_01/283111123" TargetMode="External" /><Relationship Id="rId34" Type="http://schemas.openxmlformats.org/officeDocument/2006/relationships/hyperlink" Target="https://podminky.urs.cz/item/CS_URS_2023_01/283131113" TargetMode="External" /><Relationship Id="rId35" Type="http://schemas.openxmlformats.org/officeDocument/2006/relationships/hyperlink" Target="https://podminky.urs.cz/item/CS_URS_2023_01/334323118" TargetMode="External" /><Relationship Id="rId36" Type="http://schemas.openxmlformats.org/officeDocument/2006/relationships/hyperlink" Target="https://podminky.urs.cz/item/CS_URS_2023_01/334323191" TargetMode="External" /><Relationship Id="rId37" Type="http://schemas.openxmlformats.org/officeDocument/2006/relationships/hyperlink" Target="https://podminky.urs.cz/item/CS_URS_2023_01/334323218" TargetMode="External" /><Relationship Id="rId38" Type="http://schemas.openxmlformats.org/officeDocument/2006/relationships/hyperlink" Target="https://podminky.urs.cz/item/CS_URS_2023_01/334323291" TargetMode="External" /><Relationship Id="rId39" Type="http://schemas.openxmlformats.org/officeDocument/2006/relationships/hyperlink" Target="https://podminky.urs.cz/item/CS_URS_2023_01/334323318" TargetMode="External" /><Relationship Id="rId40" Type="http://schemas.openxmlformats.org/officeDocument/2006/relationships/hyperlink" Target="https://podminky.urs.cz/item/CS_URS_2023_01/334351112" TargetMode="External" /><Relationship Id="rId41" Type="http://schemas.openxmlformats.org/officeDocument/2006/relationships/hyperlink" Target="https://podminky.urs.cz/item/CS_URS_2023_01/334351211" TargetMode="External" /><Relationship Id="rId42" Type="http://schemas.openxmlformats.org/officeDocument/2006/relationships/hyperlink" Target="https://podminky.urs.cz/item/CS_URS_2023_01/334352111" TargetMode="External" /><Relationship Id="rId43" Type="http://schemas.openxmlformats.org/officeDocument/2006/relationships/hyperlink" Target="https://podminky.urs.cz/item/CS_URS_2023_01/334352211" TargetMode="External" /><Relationship Id="rId44" Type="http://schemas.openxmlformats.org/officeDocument/2006/relationships/hyperlink" Target="https://podminky.urs.cz/item/CS_URS_2023_01/334361216" TargetMode="External" /><Relationship Id="rId45" Type="http://schemas.openxmlformats.org/officeDocument/2006/relationships/hyperlink" Target="https://podminky.urs.cz/item/CS_URS_2023_01/334361226" TargetMode="External" /><Relationship Id="rId46" Type="http://schemas.openxmlformats.org/officeDocument/2006/relationships/hyperlink" Target="https://podminky.urs.cz/item/CS_URS_2023_01/421953311" TargetMode="External" /><Relationship Id="rId47" Type="http://schemas.openxmlformats.org/officeDocument/2006/relationships/hyperlink" Target="https://podminky.urs.cz/item/CS_URS_2023_01/421953321" TargetMode="External" /><Relationship Id="rId48" Type="http://schemas.openxmlformats.org/officeDocument/2006/relationships/hyperlink" Target="https://podminky.urs.cz/item/CS_URS_2023_01/428351111" TargetMode="External" /><Relationship Id="rId49" Type="http://schemas.openxmlformats.org/officeDocument/2006/relationships/hyperlink" Target="https://podminky.urs.cz/item/CS_URS_2023_01/451315114" TargetMode="External" /><Relationship Id="rId50" Type="http://schemas.openxmlformats.org/officeDocument/2006/relationships/hyperlink" Target="https://podminky.urs.cz/item/CS_URS_2023_01/564811113" TargetMode="External" /><Relationship Id="rId51" Type="http://schemas.openxmlformats.org/officeDocument/2006/relationships/hyperlink" Target="https://podminky.urs.cz/item/CS_URS_2023_01/564841113" TargetMode="External" /><Relationship Id="rId52" Type="http://schemas.openxmlformats.org/officeDocument/2006/relationships/hyperlink" Target="https://podminky.urs.cz/item/CS_URS_2023_01/564861111" TargetMode="External" /><Relationship Id="rId53" Type="http://schemas.openxmlformats.org/officeDocument/2006/relationships/hyperlink" Target="https://podminky.urs.cz/item/CS_URS_2023_01/567114113" TargetMode="External" /><Relationship Id="rId54" Type="http://schemas.openxmlformats.org/officeDocument/2006/relationships/hyperlink" Target="https://podminky.urs.cz/item/CS_URS_2023_01/577143121" TargetMode="External" /><Relationship Id="rId55" Type="http://schemas.openxmlformats.org/officeDocument/2006/relationships/hyperlink" Target="https://podminky.urs.cz/item/CS_URS_2023_01/914111111" TargetMode="External" /><Relationship Id="rId56" Type="http://schemas.openxmlformats.org/officeDocument/2006/relationships/hyperlink" Target="https://podminky.urs.cz/item/CS_URS_2023_01/914112111" TargetMode="External" /><Relationship Id="rId57" Type="http://schemas.openxmlformats.org/officeDocument/2006/relationships/hyperlink" Target="https://podminky.urs.cz/item/CS_URS_2023_01/914511111" TargetMode="External" /><Relationship Id="rId58" Type="http://schemas.openxmlformats.org/officeDocument/2006/relationships/hyperlink" Target="https://podminky.urs.cz/item/CS_URS_2023_01/936942211" TargetMode="External" /><Relationship Id="rId59" Type="http://schemas.openxmlformats.org/officeDocument/2006/relationships/hyperlink" Target="https://podminky.urs.cz/item/CS_URS_2023_01/938121111" TargetMode="External" /><Relationship Id="rId60" Type="http://schemas.openxmlformats.org/officeDocument/2006/relationships/hyperlink" Target="https://podminky.urs.cz/item/CS_URS_2023_01/961021112" TargetMode="External" /><Relationship Id="rId61" Type="http://schemas.openxmlformats.org/officeDocument/2006/relationships/hyperlink" Target="https://podminky.urs.cz/item/CS_URS_2023_01/962065711" TargetMode="External" /><Relationship Id="rId62" Type="http://schemas.openxmlformats.org/officeDocument/2006/relationships/hyperlink" Target="https://podminky.urs.cz/item/CS_URS_2023_01/963065423" TargetMode="External" /><Relationship Id="rId63" Type="http://schemas.openxmlformats.org/officeDocument/2006/relationships/hyperlink" Target="https://podminky.urs.cz/item/CS_URS_2023_01/966077141" TargetMode="External" /><Relationship Id="rId64" Type="http://schemas.openxmlformats.org/officeDocument/2006/relationships/hyperlink" Target="https://podminky.urs.cz/item/CS_URS_2023_01/966077151" TargetMode="External" /><Relationship Id="rId65" Type="http://schemas.openxmlformats.org/officeDocument/2006/relationships/hyperlink" Target="https://podminky.urs.cz/item/CS_URS_2023_01/997013811" TargetMode="External" /><Relationship Id="rId66" Type="http://schemas.openxmlformats.org/officeDocument/2006/relationships/hyperlink" Target="https://podminky.urs.cz/item/CS_URS_2023_01/997211521" TargetMode="External" /><Relationship Id="rId67" Type="http://schemas.openxmlformats.org/officeDocument/2006/relationships/hyperlink" Target="https://podminky.urs.cz/item/CS_URS_2023_01/997211529" TargetMode="External" /><Relationship Id="rId68" Type="http://schemas.openxmlformats.org/officeDocument/2006/relationships/hyperlink" Target="https://podminky.urs.cz/item/CS_URS_2023_01/997211612" TargetMode="External" /><Relationship Id="rId69" Type="http://schemas.openxmlformats.org/officeDocument/2006/relationships/hyperlink" Target="https://podminky.urs.cz/item/CS_URS_2023_01/997221873" TargetMode="External" /><Relationship Id="rId70" Type="http://schemas.openxmlformats.org/officeDocument/2006/relationships/hyperlink" Target="https://podminky.urs.cz/item/CS_URS_2023_01/998212111" TargetMode="External" /><Relationship Id="rId71" Type="http://schemas.openxmlformats.org/officeDocument/2006/relationships/hyperlink" Target="https://podminky.urs.cz/item/CS_URS_2023_01/711112001" TargetMode="External" /><Relationship Id="rId72" Type="http://schemas.openxmlformats.org/officeDocument/2006/relationships/hyperlink" Target="https://podminky.urs.cz/item/CS_URS_2023_01/711112002" TargetMode="External" /><Relationship Id="rId73" Type="http://schemas.openxmlformats.org/officeDocument/2006/relationships/hyperlink" Target="https://podminky.urs.cz/item/CS_URS_2023_01/711491272" TargetMode="External" /><Relationship Id="rId74" Type="http://schemas.openxmlformats.org/officeDocument/2006/relationships/hyperlink" Target="https://podminky.urs.cz/item/CS_URS_2023_01/998711101" TargetMode="External" /><Relationship Id="rId75" Type="http://schemas.openxmlformats.org/officeDocument/2006/relationships/hyperlink" Target="https://podminky.urs.cz/item/CS_URS_2023_01/783213021" TargetMode="External" /><Relationship Id="rId7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1921800a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Žďár nad Sázavou_Lávky Bránský rybník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Ždár nad Sázavou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8. 3. 2023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Ždár nad Sázavou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Pontex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ing.Doležalová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000 - Všeobecné konstr...'!J30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 000 - Všeobecné konstr...'!P84</f>
        <v>0</v>
      </c>
      <c r="AV55" s="121">
        <f>'SO 000 - Všeobecné konstr...'!J33</f>
        <v>0</v>
      </c>
      <c r="AW55" s="121">
        <f>'SO 000 - Všeobecné konstr...'!J34</f>
        <v>0</v>
      </c>
      <c r="AX55" s="121">
        <f>'SO 000 - Všeobecné konstr...'!J35</f>
        <v>0</v>
      </c>
      <c r="AY55" s="121">
        <f>'SO 000 - Všeobecné konstr...'!J36</f>
        <v>0</v>
      </c>
      <c r="AZ55" s="121">
        <f>'SO 000 - Všeobecné konstr...'!F33</f>
        <v>0</v>
      </c>
      <c r="BA55" s="121">
        <f>'SO 000 - Všeobecné konstr...'!F34</f>
        <v>0</v>
      </c>
      <c r="BB55" s="121">
        <f>'SO 000 - Všeobecné konstr...'!F35</f>
        <v>0</v>
      </c>
      <c r="BC55" s="121">
        <f>'SO 000 - Všeobecné konstr...'!F36</f>
        <v>0</v>
      </c>
      <c r="BD55" s="123">
        <f>'SO 000 - Všeobecné konstr...'!F37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201 - Bránská lávka'!J30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85</v>
      </c>
      <c r="AR56" s="119"/>
      <c r="AS56" s="120">
        <v>0</v>
      </c>
      <c r="AT56" s="121">
        <f>ROUND(SUM(AV56:AW56),2)</f>
        <v>0</v>
      </c>
      <c r="AU56" s="122">
        <f>'SO 201 - Bránská lávka'!P92</f>
        <v>0</v>
      </c>
      <c r="AV56" s="121">
        <f>'SO 201 - Bránská lávka'!J33</f>
        <v>0</v>
      </c>
      <c r="AW56" s="121">
        <f>'SO 201 - Bránská lávka'!J34</f>
        <v>0</v>
      </c>
      <c r="AX56" s="121">
        <f>'SO 201 - Bránská lávka'!J35</f>
        <v>0</v>
      </c>
      <c r="AY56" s="121">
        <f>'SO 201 - Bránská lávka'!J36</f>
        <v>0</v>
      </c>
      <c r="AZ56" s="121">
        <f>'SO 201 - Bránská lávka'!F33</f>
        <v>0</v>
      </c>
      <c r="BA56" s="121">
        <f>'SO 201 - Bránská lávka'!F34</f>
        <v>0</v>
      </c>
      <c r="BB56" s="121">
        <f>'SO 201 - Bránská lávka'!F35</f>
        <v>0</v>
      </c>
      <c r="BC56" s="121">
        <f>'SO 201 - Bránská lávka'!F36</f>
        <v>0</v>
      </c>
      <c r="BD56" s="123">
        <f>'SO 201 - Bránská lávka'!F37</f>
        <v>0</v>
      </c>
      <c r="BE56" s="7"/>
      <c r="BT56" s="124" t="s">
        <v>80</v>
      </c>
      <c r="BV56" s="124" t="s">
        <v>74</v>
      </c>
      <c r="BW56" s="124" t="s">
        <v>86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202 - Lávka Táferna L-014'!J30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85</v>
      </c>
      <c r="AR57" s="119"/>
      <c r="AS57" s="125">
        <v>0</v>
      </c>
      <c r="AT57" s="126">
        <f>ROUND(SUM(AV57:AW57),2)</f>
        <v>0</v>
      </c>
      <c r="AU57" s="127">
        <f>'SO 202 - Lávka Táferna L-014'!P91</f>
        <v>0</v>
      </c>
      <c r="AV57" s="126">
        <f>'SO 202 - Lávka Táferna L-014'!J33</f>
        <v>0</v>
      </c>
      <c r="AW57" s="126">
        <f>'SO 202 - Lávka Táferna L-014'!J34</f>
        <v>0</v>
      </c>
      <c r="AX57" s="126">
        <f>'SO 202 - Lávka Táferna L-014'!J35</f>
        <v>0</v>
      </c>
      <c r="AY57" s="126">
        <f>'SO 202 - Lávka Táferna L-014'!J36</f>
        <v>0</v>
      </c>
      <c r="AZ57" s="126">
        <f>'SO 202 - Lávka Táferna L-014'!F33</f>
        <v>0</v>
      </c>
      <c r="BA57" s="126">
        <f>'SO 202 - Lávka Táferna L-014'!F34</f>
        <v>0</v>
      </c>
      <c r="BB57" s="126">
        <f>'SO 202 - Lávka Táferna L-014'!F35</f>
        <v>0</v>
      </c>
      <c r="BC57" s="126">
        <f>'SO 202 - Lávka Táferna L-014'!F36</f>
        <v>0</v>
      </c>
      <c r="BD57" s="128">
        <f>'SO 202 - Lávka Táferna L-014'!F37</f>
        <v>0</v>
      </c>
      <c r="BE57" s="7"/>
      <c r="BT57" s="124" t="s">
        <v>80</v>
      </c>
      <c r="BV57" s="124" t="s">
        <v>74</v>
      </c>
      <c r="BW57" s="124" t="s">
        <v>89</v>
      </c>
      <c r="BX57" s="124" t="s">
        <v>5</v>
      </c>
      <c r="CL57" s="124" t="s">
        <v>19</v>
      </c>
      <c r="CM57" s="124" t="s">
        <v>82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WfGx6MK+pEvgCf4ncYy06MuKM3GB4XbKmUB/3ub+c/cvl/shiBdZYESgS5Ij2usTNUEDoPJqz3RROcJ9lMGZhQ==" hashValue="/78rBIZv0qM8/MAHkT3n65lir4rdA49zghQQ9whPw+Yfv6uRjn52qGmaC6OEYO7QktGm6tBhJVudJ08JM22EhA==" algorithmName="SHA-512" password="8E2B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00 - Všeobecné konstr...'!C2" display="/"/>
    <hyperlink ref="A56" location="'SO 201 - Bránská lávka'!C2" display="/"/>
    <hyperlink ref="A57" location="'SO 202 - Lávka Táferna L-014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Žďár nad Sázavou_Lávky Bránský rybník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ROUND((SUM(BE84:BE126)),  2)</f>
        <v>0</v>
      </c>
      <c r="G33" s="39"/>
      <c r="H33" s="39"/>
      <c r="I33" s="149">
        <v>0.20999999999999999</v>
      </c>
      <c r="J33" s="148">
        <f>ROUND(((SUM(BE84:BE126))*I33),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ROUND((SUM(BF84:BF126)),  2)</f>
        <v>0</v>
      </c>
      <c r="G34" s="39"/>
      <c r="H34" s="39"/>
      <c r="I34" s="149">
        <v>0.14999999999999999</v>
      </c>
      <c r="J34" s="148">
        <f>ROUND(((SUM(BF84:BF126))*I34),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ROUND((SUM(BG84:BG126)),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ROUND((SUM(BH84:BH126)),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ROUND((SUM(BI84:BI126)),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Žďár nad Sázavou_Lávky Bránský rybník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000 - Všeobecné konstrukce a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Ždár nad Sázavou</v>
      </c>
      <c r="G52" s="41"/>
      <c r="H52" s="41"/>
      <c r="I52" s="33" t="s">
        <v>23</v>
      </c>
      <c r="J52" s="73" t="str">
        <f>IF(J12="","",J12)</f>
        <v>8. 3. 2023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Ždár nad Sázavou</v>
      </c>
      <c r="G54" s="41"/>
      <c r="H54" s="41"/>
      <c r="I54" s="33" t="s">
        <v>31</v>
      </c>
      <c r="J54" s="37" t="str">
        <f>E21</f>
        <v>Pontex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ing.Doležalová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98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99</v>
      </c>
      <c r="E62" s="175"/>
      <c r="F62" s="175"/>
      <c r="G62" s="175"/>
      <c r="H62" s="175"/>
      <c r="I62" s="175"/>
      <c r="J62" s="176">
        <f>J107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100</v>
      </c>
      <c r="E63" s="175"/>
      <c r="F63" s="175"/>
      <c r="G63" s="175"/>
      <c r="H63" s="175"/>
      <c r="I63" s="175"/>
      <c r="J63" s="176">
        <f>J117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101</v>
      </c>
      <c r="E64" s="175"/>
      <c r="F64" s="175"/>
      <c r="G64" s="175"/>
      <c r="H64" s="175"/>
      <c r="I64" s="175"/>
      <c r="J64" s="176">
        <f>J122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102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Žďár nad Sázavou_Lávky Bránský rybník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 000 - Všeobecné konstrukce a práce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Ždár nad Sázavou</v>
      </c>
      <c r="G78" s="41"/>
      <c r="H78" s="41"/>
      <c r="I78" s="33" t="s">
        <v>23</v>
      </c>
      <c r="J78" s="73" t="str">
        <f>IF(J12="","",J12)</f>
        <v>8. 3. 2023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Město Ždár nad Sázavou</v>
      </c>
      <c r="G80" s="41"/>
      <c r="H80" s="41"/>
      <c r="I80" s="33" t="s">
        <v>31</v>
      </c>
      <c r="J80" s="37" t="str">
        <f>E21</f>
        <v>Pontex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ing.Doležalová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103</v>
      </c>
      <c r="D83" s="181" t="s">
        <v>57</v>
      </c>
      <c r="E83" s="181" t="s">
        <v>53</v>
      </c>
      <c r="F83" s="181" t="s">
        <v>54</v>
      </c>
      <c r="G83" s="181" t="s">
        <v>104</v>
      </c>
      <c r="H83" s="181" t="s">
        <v>105</v>
      </c>
      <c r="I83" s="181" t="s">
        <v>106</v>
      </c>
      <c r="J83" s="181" t="s">
        <v>95</v>
      </c>
      <c r="K83" s="182" t="s">
        <v>107</v>
      </c>
      <c r="L83" s="183"/>
      <c r="M83" s="93" t="s">
        <v>19</v>
      </c>
      <c r="N83" s="94" t="s">
        <v>42</v>
      </c>
      <c r="O83" s="94" t="s">
        <v>108</v>
      </c>
      <c r="P83" s="94" t="s">
        <v>109</v>
      </c>
      <c r="Q83" s="94" t="s">
        <v>110</v>
      </c>
      <c r="R83" s="94" t="s">
        <v>111</v>
      </c>
      <c r="S83" s="94" t="s">
        <v>112</v>
      </c>
      <c r="T83" s="95" t="s">
        <v>113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114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96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115</v>
      </c>
      <c r="F85" s="192" t="s">
        <v>116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P86+P107+P117+P122</f>
        <v>0</v>
      </c>
      <c r="Q85" s="197"/>
      <c r="R85" s="198">
        <f>R86+R107+R117+R122</f>
        <v>0</v>
      </c>
      <c r="S85" s="197"/>
      <c r="T85" s="199">
        <f>T86+T107+T117+T122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117</v>
      </c>
      <c r="AT85" s="201" t="s">
        <v>71</v>
      </c>
      <c r="AU85" s="201" t="s">
        <v>72</v>
      </c>
      <c r="AY85" s="200" t="s">
        <v>118</v>
      </c>
      <c r="BK85" s="202">
        <f>BK86+BK107+BK117+BK122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119</v>
      </c>
      <c r="F86" s="203" t="s">
        <v>120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SUM(P87:P106)</f>
        <v>0</v>
      </c>
      <c r="Q86" s="197"/>
      <c r="R86" s="198">
        <f>SUM(R87:R106)</f>
        <v>0</v>
      </c>
      <c r="S86" s="197"/>
      <c r="T86" s="199">
        <f>SUM(T87:T106)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117</v>
      </c>
      <c r="AT86" s="201" t="s">
        <v>71</v>
      </c>
      <c r="AU86" s="201" t="s">
        <v>80</v>
      </c>
      <c r="AY86" s="200" t="s">
        <v>118</v>
      </c>
      <c r="BK86" s="202">
        <f>SUM(BK87:BK106)</f>
        <v>0</v>
      </c>
    </row>
    <row r="87" s="2" customFormat="1" ht="16.5" customHeight="1">
      <c r="A87" s="39"/>
      <c r="B87" s="40"/>
      <c r="C87" s="205" t="s">
        <v>80</v>
      </c>
      <c r="D87" s="205" t="s">
        <v>121</v>
      </c>
      <c r="E87" s="206" t="s">
        <v>122</v>
      </c>
      <c r="F87" s="207" t="s">
        <v>123</v>
      </c>
      <c r="G87" s="208" t="s">
        <v>124</v>
      </c>
      <c r="H87" s="209">
        <v>1</v>
      </c>
      <c r="I87" s="210"/>
      <c r="J87" s="211">
        <f>ROUND(I87*H87,2)</f>
        <v>0</v>
      </c>
      <c r="K87" s="207" t="s">
        <v>125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126</v>
      </c>
      <c r="AT87" s="216" t="s">
        <v>121</v>
      </c>
      <c r="AU87" s="216" t="s">
        <v>82</v>
      </c>
      <c r="AY87" s="18" t="s">
        <v>118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126</v>
      </c>
      <c r="BM87" s="216" t="s">
        <v>127</v>
      </c>
    </row>
    <row r="88" s="2" customFormat="1">
      <c r="A88" s="39"/>
      <c r="B88" s="40"/>
      <c r="C88" s="41"/>
      <c r="D88" s="218" t="s">
        <v>128</v>
      </c>
      <c r="E88" s="41"/>
      <c r="F88" s="219" t="s">
        <v>123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128</v>
      </c>
      <c r="AU88" s="18" t="s">
        <v>82</v>
      </c>
    </row>
    <row r="89" s="13" customFormat="1">
      <c r="A89" s="13"/>
      <c r="B89" s="223"/>
      <c r="C89" s="224"/>
      <c r="D89" s="218" t="s">
        <v>129</v>
      </c>
      <c r="E89" s="225" t="s">
        <v>19</v>
      </c>
      <c r="F89" s="226" t="s">
        <v>130</v>
      </c>
      <c r="G89" s="224"/>
      <c r="H89" s="225" t="s">
        <v>19</v>
      </c>
      <c r="I89" s="227"/>
      <c r="J89" s="224"/>
      <c r="K89" s="224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129</v>
      </c>
      <c r="AU89" s="232" t="s">
        <v>82</v>
      </c>
      <c r="AV89" s="13" t="s">
        <v>80</v>
      </c>
      <c r="AW89" s="13" t="s">
        <v>33</v>
      </c>
      <c r="AX89" s="13" t="s">
        <v>72</v>
      </c>
      <c r="AY89" s="232" t="s">
        <v>118</v>
      </c>
    </row>
    <row r="90" s="14" customFormat="1">
      <c r="A90" s="14"/>
      <c r="B90" s="233"/>
      <c r="C90" s="234"/>
      <c r="D90" s="218" t="s">
        <v>129</v>
      </c>
      <c r="E90" s="235" t="s">
        <v>19</v>
      </c>
      <c r="F90" s="236" t="s">
        <v>80</v>
      </c>
      <c r="G90" s="234"/>
      <c r="H90" s="237">
        <v>1</v>
      </c>
      <c r="I90" s="238"/>
      <c r="J90" s="234"/>
      <c r="K90" s="234"/>
      <c r="L90" s="239"/>
      <c r="M90" s="240"/>
      <c r="N90" s="241"/>
      <c r="O90" s="241"/>
      <c r="P90" s="241"/>
      <c r="Q90" s="241"/>
      <c r="R90" s="241"/>
      <c r="S90" s="241"/>
      <c r="T90" s="24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3" t="s">
        <v>129</v>
      </c>
      <c r="AU90" s="243" t="s">
        <v>82</v>
      </c>
      <c r="AV90" s="14" t="s">
        <v>82</v>
      </c>
      <c r="AW90" s="14" t="s">
        <v>33</v>
      </c>
      <c r="AX90" s="14" t="s">
        <v>80</v>
      </c>
      <c r="AY90" s="243" t="s">
        <v>118</v>
      </c>
    </row>
    <row r="91" s="2" customFormat="1" ht="16.5" customHeight="1">
      <c r="A91" s="39"/>
      <c r="B91" s="40"/>
      <c r="C91" s="205" t="s">
        <v>82</v>
      </c>
      <c r="D91" s="205" t="s">
        <v>121</v>
      </c>
      <c r="E91" s="206" t="s">
        <v>131</v>
      </c>
      <c r="F91" s="207" t="s">
        <v>132</v>
      </c>
      <c r="G91" s="208" t="s">
        <v>133</v>
      </c>
      <c r="H91" s="209">
        <v>1</v>
      </c>
      <c r="I91" s="210"/>
      <c r="J91" s="211">
        <f>ROUND(I91*H91,2)</f>
        <v>0</v>
      </c>
      <c r="K91" s="207" t="s">
        <v>125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126</v>
      </c>
      <c r="AT91" s="216" t="s">
        <v>121</v>
      </c>
      <c r="AU91" s="216" t="s">
        <v>82</v>
      </c>
      <c r="AY91" s="18" t="s">
        <v>118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126</v>
      </c>
      <c r="BM91" s="216" t="s">
        <v>134</v>
      </c>
    </row>
    <row r="92" s="2" customFormat="1">
      <c r="A92" s="39"/>
      <c r="B92" s="40"/>
      <c r="C92" s="41"/>
      <c r="D92" s="218" t="s">
        <v>128</v>
      </c>
      <c r="E92" s="41"/>
      <c r="F92" s="219" t="s">
        <v>132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128</v>
      </c>
      <c r="AU92" s="18" t="s">
        <v>82</v>
      </c>
    </row>
    <row r="93" s="13" customFormat="1">
      <c r="A93" s="13"/>
      <c r="B93" s="223"/>
      <c r="C93" s="224"/>
      <c r="D93" s="218" t="s">
        <v>129</v>
      </c>
      <c r="E93" s="225" t="s">
        <v>19</v>
      </c>
      <c r="F93" s="226" t="s">
        <v>135</v>
      </c>
      <c r="G93" s="224"/>
      <c r="H93" s="225" t="s">
        <v>19</v>
      </c>
      <c r="I93" s="227"/>
      <c r="J93" s="224"/>
      <c r="K93" s="224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129</v>
      </c>
      <c r="AU93" s="232" t="s">
        <v>82</v>
      </c>
      <c r="AV93" s="13" t="s">
        <v>80</v>
      </c>
      <c r="AW93" s="13" t="s">
        <v>33</v>
      </c>
      <c r="AX93" s="13" t="s">
        <v>72</v>
      </c>
      <c r="AY93" s="232" t="s">
        <v>118</v>
      </c>
    </row>
    <row r="94" s="14" customFormat="1">
      <c r="A94" s="14"/>
      <c r="B94" s="233"/>
      <c r="C94" s="234"/>
      <c r="D94" s="218" t="s">
        <v>129</v>
      </c>
      <c r="E94" s="235" t="s">
        <v>19</v>
      </c>
      <c r="F94" s="236" t="s">
        <v>80</v>
      </c>
      <c r="G94" s="234"/>
      <c r="H94" s="237">
        <v>1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3" t="s">
        <v>129</v>
      </c>
      <c r="AU94" s="243" t="s">
        <v>82</v>
      </c>
      <c r="AV94" s="14" t="s">
        <v>82</v>
      </c>
      <c r="AW94" s="14" t="s">
        <v>33</v>
      </c>
      <c r="AX94" s="14" t="s">
        <v>80</v>
      </c>
      <c r="AY94" s="243" t="s">
        <v>118</v>
      </c>
    </row>
    <row r="95" s="2" customFormat="1" ht="16.5" customHeight="1">
      <c r="A95" s="39"/>
      <c r="B95" s="40"/>
      <c r="C95" s="205" t="s">
        <v>136</v>
      </c>
      <c r="D95" s="205" t="s">
        <v>121</v>
      </c>
      <c r="E95" s="206" t="s">
        <v>137</v>
      </c>
      <c r="F95" s="207" t="s">
        <v>138</v>
      </c>
      <c r="G95" s="208" t="s">
        <v>124</v>
      </c>
      <c r="H95" s="209">
        <v>1</v>
      </c>
      <c r="I95" s="210"/>
      <c r="J95" s="211">
        <f>ROUND(I95*H95,2)</f>
        <v>0</v>
      </c>
      <c r="K95" s="207" t="s">
        <v>125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126</v>
      </c>
      <c r="AT95" s="216" t="s">
        <v>121</v>
      </c>
      <c r="AU95" s="216" t="s">
        <v>82</v>
      </c>
      <c r="AY95" s="18" t="s">
        <v>118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126</v>
      </c>
      <c r="BM95" s="216" t="s">
        <v>139</v>
      </c>
    </row>
    <row r="96" s="2" customFormat="1">
      <c r="A96" s="39"/>
      <c r="B96" s="40"/>
      <c r="C96" s="41"/>
      <c r="D96" s="218" t="s">
        <v>128</v>
      </c>
      <c r="E96" s="41"/>
      <c r="F96" s="219" t="s">
        <v>138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128</v>
      </c>
      <c r="AU96" s="18" t="s">
        <v>82</v>
      </c>
    </row>
    <row r="97" s="2" customFormat="1" ht="16.5" customHeight="1">
      <c r="A97" s="39"/>
      <c r="B97" s="40"/>
      <c r="C97" s="205" t="s">
        <v>117</v>
      </c>
      <c r="D97" s="205" t="s">
        <v>121</v>
      </c>
      <c r="E97" s="206" t="s">
        <v>140</v>
      </c>
      <c r="F97" s="207" t="s">
        <v>141</v>
      </c>
      <c r="G97" s="208" t="s">
        <v>124</v>
      </c>
      <c r="H97" s="209">
        <v>1</v>
      </c>
      <c r="I97" s="210"/>
      <c r="J97" s="211">
        <f>ROUND(I97*H97,2)</f>
        <v>0</v>
      </c>
      <c r="K97" s="207" t="s">
        <v>125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126</v>
      </c>
      <c r="AT97" s="216" t="s">
        <v>121</v>
      </c>
      <c r="AU97" s="216" t="s">
        <v>82</v>
      </c>
      <c r="AY97" s="18" t="s">
        <v>118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126</v>
      </c>
      <c r="BM97" s="216" t="s">
        <v>142</v>
      </c>
    </row>
    <row r="98" s="2" customFormat="1">
      <c r="A98" s="39"/>
      <c r="B98" s="40"/>
      <c r="C98" s="41"/>
      <c r="D98" s="218" t="s">
        <v>128</v>
      </c>
      <c r="E98" s="41"/>
      <c r="F98" s="219" t="s">
        <v>141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128</v>
      </c>
      <c r="AU98" s="18" t="s">
        <v>82</v>
      </c>
    </row>
    <row r="99" s="2" customFormat="1" ht="16.5" customHeight="1">
      <c r="A99" s="39"/>
      <c r="B99" s="40"/>
      <c r="C99" s="205" t="s">
        <v>143</v>
      </c>
      <c r="D99" s="205" t="s">
        <v>121</v>
      </c>
      <c r="E99" s="206" t="s">
        <v>144</v>
      </c>
      <c r="F99" s="207" t="s">
        <v>145</v>
      </c>
      <c r="G99" s="208" t="s">
        <v>124</v>
      </c>
      <c r="H99" s="209">
        <v>1</v>
      </c>
      <c r="I99" s="210"/>
      <c r="J99" s="211">
        <f>ROUND(I99*H99,2)</f>
        <v>0</v>
      </c>
      <c r="K99" s="207" t="s">
        <v>125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126</v>
      </c>
      <c r="AT99" s="216" t="s">
        <v>121</v>
      </c>
      <c r="AU99" s="216" t="s">
        <v>82</v>
      </c>
      <c r="AY99" s="18" t="s">
        <v>118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126</v>
      </c>
      <c r="BM99" s="216" t="s">
        <v>146</v>
      </c>
    </row>
    <row r="100" s="2" customFormat="1">
      <c r="A100" s="39"/>
      <c r="B100" s="40"/>
      <c r="C100" s="41"/>
      <c r="D100" s="218" t="s">
        <v>128</v>
      </c>
      <c r="E100" s="41"/>
      <c r="F100" s="219" t="s">
        <v>145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128</v>
      </c>
      <c r="AU100" s="18" t="s">
        <v>82</v>
      </c>
    </row>
    <row r="101" s="2" customFormat="1" ht="16.5" customHeight="1">
      <c r="A101" s="39"/>
      <c r="B101" s="40"/>
      <c r="C101" s="205" t="s">
        <v>147</v>
      </c>
      <c r="D101" s="205" t="s">
        <v>121</v>
      </c>
      <c r="E101" s="206" t="s">
        <v>148</v>
      </c>
      <c r="F101" s="207" t="s">
        <v>149</v>
      </c>
      <c r="G101" s="208" t="s">
        <v>124</v>
      </c>
      <c r="H101" s="209">
        <v>1</v>
      </c>
      <c r="I101" s="210"/>
      <c r="J101" s="211">
        <f>ROUND(I101*H101,2)</f>
        <v>0</v>
      </c>
      <c r="K101" s="207" t="s">
        <v>125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126</v>
      </c>
      <c r="AT101" s="216" t="s">
        <v>121</v>
      </c>
      <c r="AU101" s="216" t="s">
        <v>82</v>
      </c>
      <c r="AY101" s="18" t="s">
        <v>118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126</v>
      </c>
      <c r="BM101" s="216" t="s">
        <v>150</v>
      </c>
    </row>
    <row r="102" s="2" customFormat="1">
      <c r="A102" s="39"/>
      <c r="B102" s="40"/>
      <c r="C102" s="41"/>
      <c r="D102" s="218" t="s">
        <v>128</v>
      </c>
      <c r="E102" s="41"/>
      <c r="F102" s="219" t="s">
        <v>149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128</v>
      </c>
      <c r="AU102" s="18" t="s">
        <v>82</v>
      </c>
    </row>
    <row r="103" s="13" customFormat="1">
      <c r="A103" s="13"/>
      <c r="B103" s="223"/>
      <c r="C103" s="224"/>
      <c r="D103" s="218" t="s">
        <v>129</v>
      </c>
      <c r="E103" s="225" t="s">
        <v>19</v>
      </c>
      <c r="F103" s="226" t="s">
        <v>151</v>
      </c>
      <c r="G103" s="224"/>
      <c r="H103" s="225" t="s">
        <v>19</v>
      </c>
      <c r="I103" s="227"/>
      <c r="J103" s="224"/>
      <c r="K103" s="224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129</v>
      </c>
      <c r="AU103" s="232" t="s">
        <v>82</v>
      </c>
      <c r="AV103" s="13" t="s">
        <v>80</v>
      </c>
      <c r="AW103" s="13" t="s">
        <v>33</v>
      </c>
      <c r="AX103" s="13" t="s">
        <v>72</v>
      </c>
      <c r="AY103" s="232" t="s">
        <v>118</v>
      </c>
    </row>
    <row r="104" s="13" customFormat="1">
      <c r="A104" s="13"/>
      <c r="B104" s="223"/>
      <c r="C104" s="224"/>
      <c r="D104" s="218" t="s">
        <v>129</v>
      </c>
      <c r="E104" s="225" t="s">
        <v>19</v>
      </c>
      <c r="F104" s="226" t="s">
        <v>152</v>
      </c>
      <c r="G104" s="224"/>
      <c r="H104" s="225" t="s">
        <v>19</v>
      </c>
      <c r="I104" s="227"/>
      <c r="J104" s="224"/>
      <c r="K104" s="224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129</v>
      </c>
      <c r="AU104" s="232" t="s">
        <v>82</v>
      </c>
      <c r="AV104" s="13" t="s">
        <v>80</v>
      </c>
      <c r="AW104" s="13" t="s">
        <v>33</v>
      </c>
      <c r="AX104" s="13" t="s">
        <v>72</v>
      </c>
      <c r="AY104" s="232" t="s">
        <v>118</v>
      </c>
    </row>
    <row r="105" s="13" customFormat="1">
      <c r="A105" s="13"/>
      <c r="B105" s="223"/>
      <c r="C105" s="224"/>
      <c r="D105" s="218" t="s">
        <v>129</v>
      </c>
      <c r="E105" s="225" t="s">
        <v>19</v>
      </c>
      <c r="F105" s="226" t="s">
        <v>153</v>
      </c>
      <c r="G105" s="224"/>
      <c r="H105" s="225" t="s">
        <v>19</v>
      </c>
      <c r="I105" s="227"/>
      <c r="J105" s="224"/>
      <c r="K105" s="224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129</v>
      </c>
      <c r="AU105" s="232" t="s">
        <v>82</v>
      </c>
      <c r="AV105" s="13" t="s">
        <v>80</v>
      </c>
      <c r="AW105" s="13" t="s">
        <v>33</v>
      </c>
      <c r="AX105" s="13" t="s">
        <v>72</v>
      </c>
      <c r="AY105" s="232" t="s">
        <v>118</v>
      </c>
    </row>
    <row r="106" s="14" customFormat="1">
      <c r="A106" s="14"/>
      <c r="B106" s="233"/>
      <c r="C106" s="234"/>
      <c r="D106" s="218" t="s">
        <v>129</v>
      </c>
      <c r="E106" s="235" t="s">
        <v>19</v>
      </c>
      <c r="F106" s="236" t="s">
        <v>80</v>
      </c>
      <c r="G106" s="234"/>
      <c r="H106" s="237">
        <v>1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3" t="s">
        <v>129</v>
      </c>
      <c r="AU106" s="243" t="s">
        <v>82</v>
      </c>
      <c r="AV106" s="14" t="s">
        <v>82</v>
      </c>
      <c r="AW106" s="14" t="s">
        <v>33</v>
      </c>
      <c r="AX106" s="14" t="s">
        <v>80</v>
      </c>
      <c r="AY106" s="243" t="s">
        <v>118</v>
      </c>
    </row>
    <row r="107" s="12" customFormat="1" ht="22.8" customHeight="1">
      <c r="A107" s="12"/>
      <c r="B107" s="189"/>
      <c r="C107" s="190"/>
      <c r="D107" s="191" t="s">
        <v>71</v>
      </c>
      <c r="E107" s="203" t="s">
        <v>154</v>
      </c>
      <c r="F107" s="203" t="s">
        <v>155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SUM(P108:P116)</f>
        <v>0</v>
      </c>
      <c r="Q107" s="197"/>
      <c r="R107" s="198">
        <f>SUM(R108:R116)</f>
        <v>0</v>
      </c>
      <c r="S107" s="197"/>
      <c r="T107" s="199">
        <f>SUM(T108:T116)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117</v>
      </c>
      <c r="AT107" s="201" t="s">
        <v>71</v>
      </c>
      <c r="AU107" s="201" t="s">
        <v>80</v>
      </c>
      <c r="AY107" s="200" t="s">
        <v>118</v>
      </c>
      <c r="BK107" s="202">
        <f>SUM(BK108:BK116)</f>
        <v>0</v>
      </c>
    </row>
    <row r="108" s="2" customFormat="1" ht="16.5" customHeight="1">
      <c r="A108" s="39"/>
      <c r="B108" s="40"/>
      <c r="C108" s="205" t="s">
        <v>156</v>
      </c>
      <c r="D108" s="205" t="s">
        <v>121</v>
      </c>
      <c r="E108" s="206" t="s">
        <v>157</v>
      </c>
      <c r="F108" s="207" t="s">
        <v>155</v>
      </c>
      <c r="G108" s="208" t="s">
        <v>124</v>
      </c>
      <c r="H108" s="209">
        <v>1</v>
      </c>
      <c r="I108" s="210"/>
      <c r="J108" s="211">
        <f>ROUND(I108*H108,2)</f>
        <v>0</v>
      </c>
      <c r="K108" s="207" t="s">
        <v>125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126</v>
      </c>
      <c r="AT108" s="216" t="s">
        <v>121</v>
      </c>
      <c r="AU108" s="216" t="s">
        <v>82</v>
      </c>
      <c r="AY108" s="18" t="s">
        <v>118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126</v>
      </c>
      <c r="BM108" s="216" t="s">
        <v>158</v>
      </c>
    </row>
    <row r="109" s="2" customFormat="1">
      <c r="A109" s="39"/>
      <c r="B109" s="40"/>
      <c r="C109" s="41"/>
      <c r="D109" s="218" t="s">
        <v>128</v>
      </c>
      <c r="E109" s="41"/>
      <c r="F109" s="219" t="s">
        <v>155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128</v>
      </c>
      <c r="AU109" s="18" t="s">
        <v>82</v>
      </c>
    </row>
    <row r="110" s="13" customFormat="1">
      <c r="A110" s="13"/>
      <c r="B110" s="223"/>
      <c r="C110" s="224"/>
      <c r="D110" s="218" t="s">
        <v>129</v>
      </c>
      <c r="E110" s="225" t="s">
        <v>19</v>
      </c>
      <c r="F110" s="226" t="s">
        <v>159</v>
      </c>
      <c r="G110" s="224"/>
      <c r="H110" s="225" t="s">
        <v>19</v>
      </c>
      <c r="I110" s="227"/>
      <c r="J110" s="224"/>
      <c r="K110" s="224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129</v>
      </c>
      <c r="AU110" s="232" t="s">
        <v>82</v>
      </c>
      <c r="AV110" s="13" t="s">
        <v>80</v>
      </c>
      <c r="AW110" s="13" t="s">
        <v>33</v>
      </c>
      <c r="AX110" s="13" t="s">
        <v>72</v>
      </c>
      <c r="AY110" s="232" t="s">
        <v>118</v>
      </c>
    </row>
    <row r="111" s="14" customFormat="1">
      <c r="A111" s="14"/>
      <c r="B111" s="233"/>
      <c r="C111" s="234"/>
      <c r="D111" s="218" t="s">
        <v>129</v>
      </c>
      <c r="E111" s="235" t="s">
        <v>19</v>
      </c>
      <c r="F111" s="236" t="s">
        <v>80</v>
      </c>
      <c r="G111" s="234"/>
      <c r="H111" s="237">
        <v>1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3" t="s">
        <v>129</v>
      </c>
      <c r="AU111" s="243" t="s">
        <v>82</v>
      </c>
      <c r="AV111" s="14" t="s">
        <v>82</v>
      </c>
      <c r="AW111" s="14" t="s">
        <v>33</v>
      </c>
      <c r="AX111" s="14" t="s">
        <v>80</v>
      </c>
      <c r="AY111" s="243" t="s">
        <v>118</v>
      </c>
    </row>
    <row r="112" s="2" customFormat="1" ht="16.5" customHeight="1">
      <c r="A112" s="39"/>
      <c r="B112" s="40"/>
      <c r="C112" s="205" t="s">
        <v>160</v>
      </c>
      <c r="D112" s="205" t="s">
        <v>121</v>
      </c>
      <c r="E112" s="206" t="s">
        <v>161</v>
      </c>
      <c r="F112" s="207" t="s">
        <v>162</v>
      </c>
      <c r="G112" s="208" t="s">
        <v>124</v>
      </c>
      <c r="H112" s="209">
        <v>1</v>
      </c>
      <c r="I112" s="210"/>
      <c r="J112" s="211">
        <f>ROUND(I112*H112,2)</f>
        <v>0</v>
      </c>
      <c r="K112" s="207" t="s">
        <v>125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126</v>
      </c>
      <c r="AT112" s="216" t="s">
        <v>121</v>
      </c>
      <c r="AU112" s="216" t="s">
        <v>82</v>
      </c>
      <c r="AY112" s="18" t="s">
        <v>118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126</v>
      </c>
      <c r="BM112" s="216" t="s">
        <v>163</v>
      </c>
    </row>
    <row r="113" s="2" customFormat="1">
      <c r="A113" s="39"/>
      <c r="B113" s="40"/>
      <c r="C113" s="41"/>
      <c r="D113" s="218" t="s">
        <v>128</v>
      </c>
      <c r="E113" s="41"/>
      <c r="F113" s="219" t="s">
        <v>162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128</v>
      </c>
      <c r="AU113" s="18" t="s">
        <v>82</v>
      </c>
    </row>
    <row r="114" s="13" customFormat="1">
      <c r="A114" s="13"/>
      <c r="B114" s="223"/>
      <c r="C114" s="224"/>
      <c r="D114" s="218" t="s">
        <v>129</v>
      </c>
      <c r="E114" s="225" t="s">
        <v>19</v>
      </c>
      <c r="F114" s="226" t="s">
        <v>164</v>
      </c>
      <c r="G114" s="224"/>
      <c r="H114" s="225" t="s">
        <v>19</v>
      </c>
      <c r="I114" s="227"/>
      <c r="J114" s="224"/>
      <c r="K114" s="224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129</v>
      </c>
      <c r="AU114" s="232" t="s">
        <v>82</v>
      </c>
      <c r="AV114" s="13" t="s">
        <v>80</v>
      </c>
      <c r="AW114" s="13" t="s">
        <v>33</v>
      </c>
      <c r="AX114" s="13" t="s">
        <v>72</v>
      </c>
      <c r="AY114" s="232" t="s">
        <v>118</v>
      </c>
    </row>
    <row r="115" s="13" customFormat="1">
      <c r="A115" s="13"/>
      <c r="B115" s="223"/>
      <c r="C115" s="224"/>
      <c r="D115" s="218" t="s">
        <v>129</v>
      </c>
      <c r="E115" s="225" t="s">
        <v>19</v>
      </c>
      <c r="F115" s="226" t="s">
        <v>165</v>
      </c>
      <c r="G115" s="224"/>
      <c r="H115" s="225" t="s">
        <v>19</v>
      </c>
      <c r="I115" s="227"/>
      <c r="J115" s="224"/>
      <c r="K115" s="224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129</v>
      </c>
      <c r="AU115" s="232" t="s">
        <v>82</v>
      </c>
      <c r="AV115" s="13" t="s">
        <v>80</v>
      </c>
      <c r="AW115" s="13" t="s">
        <v>33</v>
      </c>
      <c r="AX115" s="13" t="s">
        <v>72</v>
      </c>
      <c r="AY115" s="232" t="s">
        <v>118</v>
      </c>
    </row>
    <row r="116" s="14" customFormat="1">
      <c r="A116" s="14"/>
      <c r="B116" s="233"/>
      <c r="C116" s="234"/>
      <c r="D116" s="218" t="s">
        <v>129</v>
      </c>
      <c r="E116" s="235" t="s">
        <v>19</v>
      </c>
      <c r="F116" s="236" t="s">
        <v>80</v>
      </c>
      <c r="G116" s="234"/>
      <c r="H116" s="237">
        <v>1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3" t="s">
        <v>129</v>
      </c>
      <c r="AU116" s="243" t="s">
        <v>82</v>
      </c>
      <c r="AV116" s="14" t="s">
        <v>82</v>
      </c>
      <c r="AW116" s="14" t="s">
        <v>33</v>
      </c>
      <c r="AX116" s="14" t="s">
        <v>80</v>
      </c>
      <c r="AY116" s="243" t="s">
        <v>118</v>
      </c>
    </row>
    <row r="117" s="12" customFormat="1" ht="22.8" customHeight="1">
      <c r="A117" s="12"/>
      <c r="B117" s="189"/>
      <c r="C117" s="190"/>
      <c r="D117" s="191" t="s">
        <v>71</v>
      </c>
      <c r="E117" s="203" t="s">
        <v>166</v>
      </c>
      <c r="F117" s="203" t="s">
        <v>167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SUM(P118:P121)</f>
        <v>0</v>
      </c>
      <c r="Q117" s="197"/>
      <c r="R117" s="198">
        <f>SUM(R118:R121)</f>
        <v>0</v>
      </c>
      <c r="S117" s="197"/>
      <c r="T117" s="199">
        <f>SUM(T118:T121)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117</v>
      </c>
      <c r="AT117" s="201" t="s">
        <v>71</v>
      </c>
      <c r="AU117" s="201" t="s">
        <v>80</v>
      </c>
      <c r="AY117" s="200" t="s">
        <v>118</v>
      </c>
      <c r="BK117" s="202">
        <f>SUM(BK118:BK121)</f>
        <v>0</v>
      </c>
    </row>
    <row r="118" s="2" customFormat="1" ht="16.5" customHeight="1">
      <c r="A118" s="39"/>
      <c r="B118" s="40"/>
      <c r="C118" s="205" t="s">
        <v>8</v>
      </c>
      <c r="D118" s="205" t="s">
        <v>121</v>
      </c>
      <c r="E118" s="206" t="s">
        <v>168</v>
      </c>
      <c r="F118" s="207" t="s">
        <v>169</v>
      </c>
      <c r="G118" s="208" t="s">
        <v>124</v>
      </c>
      <c r="H118" s="209">
        <v>1</v>
      </c>
      <c r="I118" s="210"/>
      <c r="J118" s="211">
        <f>ROUND(I118*H118,2)</f>
        <v>0</v>
      </c>
      <c r="K118" s="207" t="s">
        <v>125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126</v>
      </c>
      <c r="AT118" s="216" t="s">
        <v>121</v>
      </c>
      <c r="AU118" s="216" t="s">
        <v>82</v>
      </c>
      <c r="AY118" s="18" t="s">
        <v>118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126</v>
      </c>
      <c r="BM118" s="216" t="s">
        <v>170</v>
      </c>
    </row>
    <row r="119" s="2" customFormat="1">
      <c r="A119" s="39"/>
      <c r="B119" s="40"/>
      <c r="C119" s="41"/>
      <c r="D119" s="218" t="s">
        <v>128</v>
      </c>
      <c r="E119" s="41"/>
      <c r="F119" s="219" t="s">
        <v>169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128</v>
      </c>
      <c r="AU119" s="18" t="s">
        <v>82</v>
      </c>
    </row>
    <row r="120" s="13" customFormat="1">
      <c r="A120" s="13"/>
      <c r="B120" s="223"/>
      <c r="C120" s="224"/>
      <c r="D120" s="218" t="s">
        <v>129</v>
      </c>
      <c r="E120" s="225" t="s">
        <v>19</v>
      </c>
      <c r="F120" s="226" t="s">
        <v>171</v>
      </c>
      <c r="G120" s="224"/>
      <c r="H120" s="225" t="s">
        <v>19</v>
      </c>
      <c r="I120" s="227"/>
      <c r="J120" s="224"/>
      <c r="K120" s="224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129</v>
      </c>
      <c r="AU120" s="232" t="s">
        <v>82</v>
      </c>
      <c r="AV120" s="13" t="s">
        <v>80</v>
      </c>
      <c r="AW120" s="13" t="s">
        <v>33</v>
      </c>
      <c r="AX120" s="13" t="s">
        <v>72</v>
      </c>
      <c r="AY120" s="232" t="s">
        <v>118</v>
      </c>
    </row>
    <row r="121" s="14" customFormat="1">
      <c r="A121" s="14"/>
      <c r="B121" s="233"/>
      <c r="C121" s="234"/>
      <c r="D121" s="218" t="s">
        <v>129</v>
      </c>
      <c r="E121" s="235" t="s">
        <v>19</v>
      </c>
      <c r="F121" s="236" t="s">
        <v>80</v>
      </c>
      <c r="G121" s="234"/>
      <c r="H121" s="237">
        <v>1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3" t="s">
        <v>129</v>
      </c>
      <c r="AU121" s="243" t="s">
        <v>82</v>
      </c>
      <c r="AV121" s="14" t="s">
        <v>82</v>
      </c>
      <c r="AW121" s="14" t="s">
        <v>33</v>
      </c>
      <c r="AX121" s="14" t="s">
        <v>80</v>
      </c>
      <c r="AY121" s="243" t="s">
        <v>118</v>
      </c>
    </row>
    <row r="122" s="12" customFormat="1" ht="22.8" customHeight="1">
      <c r="A122" s="12"/>
      <c r="B122" s="189"/>
      <c r="C122" s="190"/>
      <c r="D122" s="191" t="s">
        <v>71</v>
      </c>
      <c r="E122" s="203" t="s">
        <v>172</v>
      </c>
      <c r="F122" s="203" t="s">
        <v>173</v>
      </c>
      <c r="G122" s="190"/>
      <c r="H122" s="190"/>
      <c r="I122" s="193"/>
      <c r="J122" s="204">
        <f>BK122</f>
        <v>0</v>
      </c>
      <c r="K122" s="190"/>
      <c r="L122" s="195"/>
      <c r="M122" s="196"/>
      <c r="N122" s="197"/>
      <c r="O122" s="197"/>
      <c r="P122" s="198">
        <f>SUM(P123:P126)</f>
        <v>0</v>
      </c>
      <c r="Q122" s="197"/>
      <c r="R122" s="198">
        <f>SUM(R123:R126)</f>
        <v>0</v>
      </c>
      <c r="S122" s="197"/>
      <c r="T122" s="199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117</v>
      </c>
      <c r="AT122" s="201" t="s">
        <v>71</v>
      </c>
      <c r="AU122" s="201" t="s">
        <v>80</v>
      </c>
      <c r="AY122" s="200" t="s">
        <v>118</v>
      </c>
      <c r="BK122" s="202">
        <f>SUM(BK123:BK126)</f>
        <v>0</v>
      </c>
    </row>
    <row r="123" s="2" customFormat="1" ht="16.5" customHeight="1">
      <c r="A123" s="39"/>
      <c r="B123" s="40"/>
      <c r="C123" s="205" t="s">
        <v>174</v>
      </c>
      <c r="D123" s="205" t="s">
        <v>121</v>
      </c>
      <c r="E123" s="206" t="s">
        <v>175</v>
      </c>
      <c r="F123" s="207" t="s">
        <v>176</v>
      </c>
      <c r="G123" s="208" t="s">
        <v>124</v>
      </c>
      <c r="H123" s="209">
        <v>1</v>
      </c>
      <c r="I123" s="210"/>
      <c r="J123" s="211">
        <f>ROUND(I123*H123,2)</f>
        <v>0</v>
      </c>
      <c r="K123" s="207" t="s">
        <v>125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126</v>
      </c>
      <c r="AT123" s="216" t="s">
        <v>121</v>
      </c>
      <c r="AU123" s="216" t="s">
        <v>82</v>
      </c>
      <c r="AY123" s="18" t="s">
        <v>118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126</v>
      </c>
      <c r="BM123" s="216" t="s">
        <v>177</v>
      </c>
    </row>
    <row r="124" s="2" customFormat="1">
      <c r="A124" s="39"/>
      <c r="B124" s="40"/>
      <c r="C124" s="41"/>
      <c r="D124" s="218" t="s">
        <v>128</v>
      </c>
      <c r="E124" s="41"/>
      <c r="F124" s="219" t="s">
        <v>176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128</v>
      </c>
      <c r="AU124" s="18" t="s">
        <v>82</v>
      </c>
    </row>
    <row r="125" s="13" customFormat="1">
      <c r="A125" s="13"/>
      <c r="B125" s="223"/>
      <c r="C125" s="224"/>
      <c r="D125" s="218" t="s">
        <v>129</v>
      </c>
      <c r="E125" s="225" t="s">
        <v>19</v>
      </c>
      <c r="F125" s="226" t="s">
        <v>178</v>
      </c>
      <c r="G125" s="224"/>
      <c r="H125" s="225" t="s">
        <v>19</v>
      </c>
      <c r="I125" s="227"/>
      <c r="J125" s="224"/>
      <c r="K125" s="224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129</v>
      </c>
      <c r="AU125" s="232" t="s">
        <v>82</v>
      </c>
      <c r="AV125" s="13" t="s">
        <v>80</v>
      </c>
      <c r="AW125" s="13" t="s">
        <v>33</v>
      </c>
      <c r="AX125" s="13" t="s">
        <v>72</v>
      </c>
      <c r="AY125" s="232" t="s">
        <v>118</v>
      </c>
    </row>
    <row r="126" s="14" customFormat="1">
      <c r="A126" s="14"/>
      <c r="B126" s="233"/>
      <c r="C126" s="234"/>
      <c r="D126" s="218" t="s">
        <v>129</v>
      </c>
      <c r="E126" s="235" t="s">
        <v>19</v>
      </c>
      <c r="F126" s="236" t="s">
        <v>80</v>
      </c>
      <c r="G126" s="234"/>
      <c r="H126" s="237">
        <v>1</v>
      </c>
      <c r="I126" s="238"/>
      <c r="J126" s="234"/>
      <c r="K126" s="234"/>
      <c r="L126" s="239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3" t="s">
        <v>129</v>
      </c>
      <c r="AU126" s="243" t="s">
        <v>82</v>
      </c>
      <c r="AV126" s="14" t="s">
        <v>82</v>
      </c>
      <c r="AW126" s="14" t="s">
        <v>33</v>
      </c>
      <c r="AX126" s="14" t="s">
        <v>80</v>
      </c>
      <c r="AY126" s="243" t="s">
        <v>118</v>
      </c>
    </row>
    <row r="127" s="2" customFormat="1" ht="6.96" customHeight="1">
      <c r="A127" s="39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2LUUwSxvZsRSjuU9Yvm2cGwRSYpICxv6bQg0qzDRh19dHsZTF/T7uEnV9JaGHyAfCEgfyBBPNOMeZdghohhUGQ==" hashValue="XxCB7o5BN/+OA/K4un18NCDGWDf3EVSMMva3xLdXYek7hb34VbRUbdokqmhz8WUxiC9EHSQJAc+CB9NRHCLWuA==" algorithmName="SHA-512" password="8E2B"/>
  <autoFilter ref="C83:K12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Žďár nad Sázavou_Lávky Bránský rybník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ROUND((SUM(BE92:BE500)),  2)</f>
        <v>0</v>
      </c>
      <c r="G33" s="39"/>
      <c r="H33" s="39"/>
      <c r="I33" s="149">
        <v>0.20999999999999999</v>
      </c>
      <c r="J33" s="148">
        <f>ROUND(((SUM(BE92:BE500))*I33),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ROUND((SUM(BF92:BF500)),  2)</f>
        <v>0</v>
      </c>
      <c r="G34" s="39"/>
      <c r="H34" s="39"/>
      <c r="I34" s="149">
        <v>0.14999999999999999</v>
      </c>
      <c r="J34" s="148">
        <f>ROUND(((SUM(BF92:BF500))*I34),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ROUND((SUM(BG92:BG500)),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ROUND((SUM(BH92:BH500)),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ROUND((SUM(BI92:BI500)),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Žďár nad Sázavou_Lávky Bránský rybník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201 - Bránská lávka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Ždár nad Sázavou</v>
      </c>
      <c r="G52" s="41"/>
      <c r="H52" s="41"/>
      <c r="I52" s="33" t="s">
        <v>23</v>
      </c>
      <c r="J52" s="73" t="str">
        <f>IF(J12="","",J12)</f>
        <v>8. 3. 2023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Ždár nad Sázavou</v>
      </c>
      <c r="G54" s="41"/>
      <c r="H54" s="41"/>
      <c r="I54" s="33" t="s">
        <v>31</v>
      </c>
      <c r="J54" s="37" t="str">
        <f>E21</f>
        <v>Pontex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ing.Doležalová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180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181</v>
      </c>
      <c r="E61" s="175"/>
      <c r="F61" s="175"/>
      <c r="G61" s="175"/>
      <c r="H61" s="175"/>
      <c r="I61" s="175"/>
      <c r="J61" s="176">
        <f>J94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182</v>
      </c>
      <c r="E62" s="175"/>
      <c r="F62" s="175"/>
      <c r="G62" s="175"/>
      <c r="H62" s="175"/>
      <c r="I62" s="175"/>
      <c r="J62" s="176">
        <f>J202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183</v>
      </c>
      <c r="E63" s="175"/>
      <c r="F63" s="175"/>
      <c r="G63" s="175"/>
      <c r="H63" s="175"/>
      <c r="I63" s="175"/>
      <c r="J63" s="176">
        <f>J255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184</v>
      </c>
      <c r="E64" s="175"/>
      <c r="F64" s="175"/>
      <c r="G64" s="175"/>
      <c r="H64" s="175"/>
      <c r="I64" s="175"/>
      <c r="J64" s="176">
        <f>J306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185</v>
      </c>
      <c r="E65" s="175"/>
      <c r="F65" s="175"/>
      <c r="G65" s="175"/>
      <c r="H65" s="175"/>
      <c r="I65" s="175"/>
      <c r="J65" s="176">
        <f>J337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186</v>
      </c>
      <c r="E66" s="175"/>
      <c r="F66" s="175"/>
      <c r="G66" s="175"/>
      <c r="H66" s="175"/>
      <c r="I66" s="175"/>
      <c r="J66" s="176">
        <f>J352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187</v>
      </c>
      <c r="E67" s="175"/>
      <c r="F67" s="175"/>
      <c r="G67" s="175"/>
      <c r="H67" s="175"/>
      <c r="I67" s="175"/>
      <c r="J67" s="176">
        <f>J415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188</v>
      </c>
      <c r="E68" s="175"/>
      <c r="F68" s="175"/>
      <c r="G68" s="175"/>
      <c r="H68" s="175"/>
      <c r="I68" s="175"/>
      <c r="J68" s="176">
        <f>J452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189</v>
      </c>
      <c r="E69" s="169"/>
      <c r="F69" s="169"/>
      <c r="G69" s="169"/>
      <c r="H69" s="169"/>
      <c r="I69" s="169"/>
      <c r="J69" s="170">
        <f>J456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190</v>
      </c>
      <c r="E70" s="175"/>
      <c r="F70" s="175"/>
      <c r="G70" s="175"/>
      <c r="H70" s="175"/>
      <c r="I70" s="175"/>
      <c r="J70" s="176">
        <f>J457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191</v>
      </c>
      <c r="E71" s="175"/>
      <c r="F71" s="175"/>
      <c r="G71" s="175"/>
      <c r="H71" s="175"/>
      <c r="I71" s="175"/>
      <c r="J71" s="176">
        <f>J491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192</v>
      </c>
      <c r="E72" s="175"/>
      <c r="F72" s="175"/>
      <c r="G72" s="175"/>
      <c r="H72" s="175"/>
      <c r="I72" s="175"/>
      <c r="J72" s="176">
        <f>J495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102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Žďár nad Sázavou_Lávky Bránský rybník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91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SO 201 - Bránská lávka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Ždár nad Sázavou</v>
      </c>
      <c r="G86" s="41"/>
      <c r="H86" s="41"/>
      <c r="I86" s="33" t="s">
        <v>23</v>
      </c>
      <c r="J86" s="73" t="str">
        <f>IF(J12="","",J12)</f>
        <v>8. 3. 2023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Město Ždár nad Sázavou</v>
      </c>
      <c r="G88" s="41"/>
      <c r="H88" s="41"/>
      <c r="I88" s="33" t="s">
        <v>31</v>
      </c>
      <c r="J88" s="37" t="str">
        <f>E21</f>
        <v>Pontex s.r.o.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IF(E18="","",E18)</f>
        <v>Vyplň údaj</v>
      </c>
      <c r="G89" s="41"/>
      <c r="H89" s="41"/>
      <c r="I89" s="33" t="s">
        <v>34</v>
      </c>
      <c r="J89" s="37" t="str">
        <f>E24</f>
        <v>ing.Doležalová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103</v>
      </c>
      <c r="D91" s="181" t="s">
        <v>57</v>
      </c>
      <c r="E91" s="181" t="s">
        <v>53</v>
      </c>
      <c r="F91" s="181" t="s">
        <v>54</v>
      </c>
      <c r="G91" s="181" t="s">
        <v>104</v>
      </c>
      <c r="H91" s="181" t="s">
        <v>105</v>
      </c>
      <c r="I91" s="181" t="s">
        <v>106</v>
      </c>
      <c r="J91" s="181" t="s">
        <v>95</v>
      </c>
      <c r="K91" s="182" t="s">
        <v>107</v>
      </c>
      <c r="L91" s="183"/>
      <c r="M91" s="93" t="s">
        <v>19</v>
      </c>
      <c r="N91" s="94" t="s">
        <v>42</v>
      </c>
      <c r="O91" s="94" t="s">
        <v>108</v>
      </c>
      <c r="P91" s="94" t="s">
        <v>109</v>
      </c>
      <c r="Q91" s="94" t="s">
        <v>110</v>
      </c>
      <c r="R91" s="94" t="s">
        <v>111</v>
      </c>
      <c r="S91" s="94" t="s">
        <v>112</v>
      </c>
      <c r="T91" s="95" t="s">
        <v>113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114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P93+P456</f>
        <v>0</v>
      </c>
      <c r="Q92" s="97"/>
      <c r="R92" s="186">
        <f>R93+R456</f>
        <v>158.33048875</v>
      </c>
      <c r="S92" s="97"/>
      <c r="T92" s="187">
        <f>T93+T456</f>
        <v>42.845199999999998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96</v>
      </c>
      <c r="BK92" s="188">
        <f>BK93+BK456</f>
        <v>0</v>
      </c>
    </row>
    <row r="93" s="12" customFormat="1" ht="25.92" customHeight="1">
      <c r="A93" s="12"/>
      <c r="B93" s="189"/>
      <c r="C93" s="190"/>
      <c r="D93" s="191" t="s">
        <v>71</v>
      </c>
      <c r="E93" s="192" t="s">
        <v>193</v>
      </c>
      <c r="F93" s="192" t="s">
        <v>194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P94+P202+P255+P306+P337+P352+P415+P452</f>
        <v>0</v>
      </c>
      <c r="Q93" s="197"/>
      <c r="R93" s="198">
        <f>R94+R202+R255+R306+R337+R352+R415+R452</f>
        <v>158.24509682999999</v>
      </c>
      <c r="S93" s="197"/>
      <c r="T93" s="199">
        <f>T94+T202+T255+T306+T337+T352+T415+T452</f>
        <v>42.845199999999998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80</v>
      </c>
      <c r="AT93" s="201" t="s">
        <v>71</v>
      </c>
      <c r="AU93" s="201" t="s">
        <v>72</v>
      </c>
      <c r="AY93" s="200" t="s">
        <v>118</v>
      </c>
      <c r="BK93" s="202">
        <f>BK94+BK202+BK255+BK306+BK337+BK352+BK415+BK452</f>
        <v>0</v>
      </c>
    </row>
    <row r="94" s="12" customFormat="1" ht="22.8" customHeight="1">
      <c r="A94" s="12"/>
      <c r="B94" s="189"/>
      <c r="C94" s="190"/>
      <c r="D94" s="191" t="s">
        <v>71</v>
      </c>
      <c r="E94" s="203" t="s">
        <v>80</v>
      </c>
      <c r="F94" s="203" t="s">
        <v>195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SUM(P95:P201)</f>
        <v>0</v>
      </c>
      <c r="Q94" s="197"/>
      <c r="R94" s="198">
        <f>SUM(R95:R201)</f>
        <v>94.017950000000013</v>
      </c>
      <c r="S94" s="197"/>
      <c r="T94" s="199">
        <f>SUM(T95:T201)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80</v>
      </c>
      <c r="AT94" s="201" t="s">
        <v>71</v>
      </c>
      <c r="AU94" s="201" t="s">
        <v>80</v>
      </c>
      <c r="AY94" s="200" t="s">
        <v>118</v>
      </c>
      <c r="BK94" s="202">
        <f>SUM(BK95:BK201)</f>
        <v>0</v>
      </c>
    </row>
    <row r="95" s="2" customFormat="1" ht="16.5" customHeight="1">
      <c r="A95" s="39"/>
      <c r="B95" s="40"/>
      <c r="C95" s="205" t="s">
        <v>80</v>
      </c>
      <c r="D95" s="205" t="s">
        <v>121</v>
      </c>
      <c r="E95" s="206" t="s">
        <v>196</v>
      </c>
      <c r="F95" s="207" t="s">
        <v>197</v>
      </c>
      <c r="G95" s="208" t="s">
        <v>198</v>
      </c>
      <c r="H95" s="209">
        <v>3</v>
      </c>
      <c r="I95" s="210"/>
      <c r="J95" s="211">
        <f>ROUND(I95*H95,2)</f>
        <v>0</v>
      </c>
      <c r="K95" s="207" t="s">
        <v>199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136</v>
      </c>
      <c r="AT95" s="216" t="s">
        <v>121</v>
      </c>
      <c r="AU95" s="216" t="s">
        <v>82</v>
      </c>
      <c r="AY95" s="18" t="s">
        <v>118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136</v>
      </c>
      <c r="BM95" s="216" t="s">
        <v>200</v>
      </c>
    </row>
    <row r="96" s="2" customFormat="1">
      <c r="A96" s="39"/>
      <c r="B96" s="40"/>
      <c r="C96" s="41"/>
      <c r="D96" s="218" t="s">
        <v>128</v>
      </c>
      <c r="E96" s="41"/>
      <c r="F96" s="219" t="s">
        <v>201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128</v>
      </c>
      <c r="AU96" s="18" t="s">
        <v>82</v>
      </c>
    </row>
    <row r="97" s="2" customFormat="1">
      <c r="A97" s="39"/>
      <c r="B97" s="40"/>
      <c r="C97" s="41"/>
      <c r="D97" s="247" t="s">
        <v>202</v>
      </c>
      <c r="E97" s="41"/>
      <c r="F97" s="248" t="s">
        <v>203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202</v>
      </c>
      <c r="AU97" s="18" t="s">
        <v>82</v>
      </c>
    </row>
    <row r="98" s="2" customFormat="1" ht="16.5" customHeight="1">
      <c r="A98" s="39"/>
      <c r="B98" s="40"/>
      <c r="C98" s="205" t="s">
        <v>82</v>
      </c>
      <c r="D98" s="205" t="s">
        <v>121</v>
      </c>
      <c r="E98" s="206" t="s">
        <v>204</v>
      </c>
      <c r="F98" s="207" t="s">
        <v>205</v>
      </c>
      <c r="G98" s="208" t="s">
        <v>198</v>
      </c>
      <c r="H98" s="209">
        <v>2</v>
      </c>
      <c r="I98" s="210"/>
      <c r="J98" s="211">
        <f>ROUND(I98*H98,2)</f>
        <v>0</v>
      </c>
      <c r="K98" s="207" t="s">
        <v>199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136</v>
      </c>
      <c r="AT98" s="216" t="s">
        <v>121</v>
      </c>
      <c r="AU98" s="216" t="s">
        <v>82</v>
      </c>
      <c r="AY98" s="18" t="s">
        <v>118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136</v>
      </c>
      <c r="BM98" s="216" t="s">
        <v>206</v>
      </c>
    </row>
    <row r="99" s="2" customFormat="1">
      <c r="A99" s="39"/>
      <c r="B99" s="40"/>
      <c r="C99" s="41"/>
      <c r="D99" s="218" t="s">
        <v>128</v>
      </c>
      <c r="E99" s="41"/>
      <c r="F99" s="219" t="s">
        <v>207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128</v>
      </c>
      <c r="AU99" s="18" t="s">
        <v>82</v>
      </c>
    </row>
    <row r="100" s="2" customFormat="1">
      <c r="A100" s="39"/>
      <c r="B100" s="40"/>
      <c r="C100" s="41"/>
      <c r="D100" s="247" t="s">
        <v>202</v>
      </c>
      <c r="E100" s="41"/>
      <c r="F100" s="248" t="s">
        <v>208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202</v>
      </c>
      <c r="AU100" s="18" t="s">
        <v>82</v>
      </c>
    </row>
    <row r="101" s="2" customFormat="1" ht="16.5" customHeight="1">
      <c r="A101" s="39"/>
      <c r="B101" s="40"/>
      <c r="C101" s="205" t="s">
        <v>209</v>
      </c>
      <c r="D101" s="205" t="s">
        <v>121</v>
      </c>
      <c r="E101" s="206" t="s">
        <v>210</v>
      </c>
      <c r="F101" s="207" t="s">
        <v>211</v>
      </c>
      <c r="G101" s="208" t="s">
        <v>198</v>
      </c>
      <c r="H101" s="209">
        <v>3</v>
      </c>
      <c r="I101" s="210"/>
      <c r="J101" s="211">
        <f>ROUND(I101*H101,2)</f>
        <v>0</v>
      </c>
      <c r="K101" s="207" t="s">
        <v>199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136</v>
      </c>
      <c r="AT101" s="216" t="s">
        <v>121</v>
      </c>
      <c r="AU101" s="216" t="s">
        <v>82</v>
      </c>
      <c r="AY101" s="18" t="s">
        <v>118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136</v>
      </c>
      <c r="BM101" s="216" t="s">
        <v>212</v>
      </c>
    </row>
    <row r="102" s="2" customFormat="1">
      <c r="A102" s="39"/>
      <c r="B102" s="40"/>
      <c r="C102" s="41"/>
      <c r="D102" s="218" t="s">
        <v>128</v>
      </c>
      <c r="E102" s="41"/>
      <c r="F102" s="219" t="s">
        <v>213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128</v>
      </c>
      <c r="AU102" s="18" t="s">
        <v>82</v>
      </c>
    </row>
    <row r="103" s="2" customFormat="1">
      <c r="A103" s="39"/>
      <c r="B103" s="40"/>
      <c r="C103" s="41"/>
      <c r="D103" s="247" t="s">
        <v>202</v>
      </c>
      <c r="E103" s="41"/>
      <c r="F103" s="248" t="s">
        <v>214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202</v>
      </c>
      <c r="AU103" s="18" t="s">
        <v>82</v>
      </c>
    </row>
    <row r="104" s="2" customFormat="1" ht="16.5" customHeight="1">
      <c r="A104" s="39"/>
      <c r="B104" s="40"/>
      <c r="C104" s="205" t="s">
        <v>136</v>
      </c>
      <c r="D104" s="205" t="s">
        <v>121</v>
      </c>
      <c r="E104" s="206" t="s">
        <v>215</v>
      </c>
      <c r="F104" s="207" t="s">
        <v>216</v>
      </c>
      <c r="G104" s="208" t="s">
        <v>198</v>
      </c>
      <c r="H104" s="209">
        <v>2</v>
      </c>
      <c r="I104" s="210"/>
      <c r="J104" s="211">
        <f>ROUND(I104*H104,2)</f>
        <v>0</v>
      </c>
      <c r="K104" s="207" t="s">
        <v>199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136</v>
      </c>
      <c r="AT104" s="216" t="s">
        <v>121</v>
      </c>
      <c r="AU104" s="216" t="s">
        <v>82</v>
      </c>
      <c r="AY104" s="18" t="s">
        <v>118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136</v>
      </c>
      <c r="BM104" s="216" t="s">
        <v>217</v>
      </c>
    </row>
    <row r="105" s="2" customFormat="1">
      <c r="A105" s="39"/>
      <c r="B105" s="40"/>
      <c r="C105" s="41"/>
      <c r="D105" s="218" t="s">
        <v>128</v>
      </c>
      <c r="E105" s="41"/>
      <c r="F105" s="219" t="s">
        <v>218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128</v>
      </c>
      <c r="AU105" s="18" t="s">
        <v>82</v>
      </c>
    </row>
    <row r="106" s="2" customFormat="1">
      <c r="A106" s="39"/>
      <c r="B106" s="40"/>
      <c r="C106" s="41"/>
      <c r="D106" s="247" t="s">
        <v>202</v>
      </c>
      <c r="E106" s="41"/>
      <c r="F106" s="248" t="s">
        <v>219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202</v>
      </c>
      <c r="AU106" s="18" t="s">
        <v>82</v>
      </c>
    </row>
    <row r="107" s="2" customFormat="1" ht="16.5" customHeight="1">
      <c r="A107" s="39"/>
      <c r="B107" s="40"/>
      <c r="C107" s="205" t="s">
        <v>117</v>
      </c>
      <c r="D107" s="205" t="s">
        <v>121</v>
      </c>
      <c r="E107" s="206" t="s">
        <v>220</v>
      </c>
      <c r="F107" s="207" t="s">
        <v>221</v>
      </c>
      <c r="G107" s="208" t="s">
        <v>222</v>
      </c>
      <c r="H107" s="209">
        <v>224</v>
      </c>
      <c r="I107" s="210"/>
      <c r="J107" s="211">
        <f>ROUND(I107*H107,2)</f>
        <v>0</v>
      </c>
      <c r="K107" s="207" t="s">
        <v>199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5.0000000000000002E-05</v>
      </c>
      <c r="R107" s="214">
        <f>Q107*H107</f>
        <v>0.0112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136</v>
      </c>
      <c r="AT107" s="216" t="s">
        <v>121</v>
      </c>
      <c r="AU107" s="216" t="s">
        <v>82</v>
      </c>
      <c r="AY107" s="18" t="s">
        <v>118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136</v>
      </c>
      <c r="BM107" s="216" t="s">
        <v>223</v>
      </c>
    </row>
    <row r="108" s="2" customFormat="1">
      <c r="A108" s="39"/>
      <c r="B108" s="40"/>
      <c r="C108" s="41"/>
      <c r="D108" s="218" t="s">
        <v>128</v>
      </c>
      <c r="E108" s="41"/>
      <c r="F108" s="219" t="s">
        <v>224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128</v>
      </c>
      <c r="AU108" s="18" t="s">
        <v>82</v>
      </c>
    </row>
    <row r="109" s="2" customFormat="1">
      <c r="A109" s="39"/>
      <c r="B109" s="40"/>
      <c r="C109" s="41"/>
      <c r="D109" s="247" t="s">
        <v>202</v>
      </c>
      <c r="E109" s="41"/>
      <c r="F109" s="248" t="s">
        <v>225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202</v>
      </c>
      <c r="AU109" s="18" t="s">
        <v>82</v>
      </c>
    </row>
    <row r="110" s="14" customFormat="1">
      <c r="A110" s="14"/>
      <c r="B110" s="233"/>
      <c r="C110" s="234"/>
      <c r="D110" s="218" t="s">
        <v>129</v>
      </c>
      <c r="E110" s="235" t="s">
        <v>19</v>
      </c>
      <c r="F110" s="236" t="s">
        <v>226</v>
      </c>
      <c r="G110" s="234"/>
      <c r="H110" s="237">
        <v>224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3" t="s">
        <v>129</v>
      </c>
      <c r="AU110" s="243" t="s">
        <v>82</v>
      </c>
      <c r="AV110" s="14" t="s">
        <v>82</v>
      </c>
      <c r="AW110" s="14" t="s">
        <v>33</v>
      </c>
      <c r="AX110" s="14" t="s">
        <v>80</v>
      </c>
      <c r="AY110" s="243" t="s">
        <v>118</v>
      </c>
    </row>
    <row r="111" s="2" customFormat="1" ht="16.5" customHeight="1">
      <c r="A111" s="39"/>
      <c r="B111" s="40"/>
      <c r="C111" s="205" t="s">
        <v>143</v>
      </c>
      <c r="D111" s="205" t="s">
        <v>121</v>
      </c>
      <c r="E111" s="206" t="s">
        <v>227</v>
      </c>
      <c r="F111" s="207" t="s">
        <v>228</v>
      </c>
      <c r="G111" s="208" t="s">
        <v>229</v>
      </c>
      <c r="H111" s="209">
        <v>28</v>
      </c>
      <c r="I111" s="210"/>
      <c r="J111" s="211">
        <f>ROUND(I111*H111,2)</f>
        <v>0</v>
      </c>
      <c r="K111" s="207" t="s">
        <v>199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136</v>
      </c>
      <c r="AT111" s="216" t="s">
        <v>121</v>
      </c>
      <c r="AU111" s="216" t="s">
        <v>82</v>
      </c>
      <c r="AY111" s="18" t="s">
        <v>118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136</v>
      </c>
      <c r="BM111" s="216" t="s">
        <v>230</v>
      </c>
    </row>
    <row r="112" s="2" customFormat="1">
      <c r="A112" s="39"/>
      <c r="B112" s="40"/>
      <c r="C112" s="41"/>
      <c r="D112" s="218" t="s">
        <v>128</v>
      </c>
      <c r="E112" s="41"/>
      <c r="F112" s="219" t="s">
        <v>231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128</v>
      </c>
      <c r="AU112" s="18" t="s">
        <v>82</v>
      </c>
    </row>
    <row r="113" s="2" customFormat="1">
      <c r="A113" s="39"/>
      <c r="B113" s="40"/>
      <c r="C113" s="41"/>
      <c r="D113" s="247" t="s">
        <v>202</v>
      </c>
      <c r="E113" s="41"/>
      <c r="F113" s="248" t="s">
        <v>232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202</v>
      </c>
      <c r="AU113" s="18" t="s">
        <v>82</v>
      </c>
    </row>
    <row r="114" s="14" customFormat="1">
      <c r="A114" s="14"/>
      <c r="B114" s="233"/>
      <c r="C114" s="234"/>
      <c r="D114" s="218" t="s">
        <v>129</v>
      </c>
      <c r="E114" s="235" t="s">
        <v>19</v>
      </c>
      <c r="F114" s="236" t="s">
        <v>233</v>
      </c>
      <c r="G114" s="234"/>
      <c r="H114" s="237">
        <v>28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3" t="s">
        <v>129</v>
      </c>
      <c r="AU114" s="243" t="s">
        <v>82</v>
      </c>
      <c r="AV114" s="14" t="s">
        <v>82</v>
      </c>
      <c r="AW114" s="14" t="s">
        <v>33</v>
      </c>
      <c r="AX114" s="14" t="s">
        <v>80</v>
      </c>
      <c r="AY114" s="243" t="s">
        <v>118</v>
      </c>
    </row>
    <row r="115" s="2" customFormat="1" ht="16.5" customHeight="1">
      <c r="A115" s="39"/>
      <c r="B115" s="40"/>
      <c r="C115" s="205" t="s">
        <v>147</v>
      </c>
      <c r="D115" s="205" t="s">
        <v>121</v>
      </c>
      <c r="E115" s="206" t="s">
        <v>234</v>
      </c>
      <c r="F115" s="207" t="s">
        <v>235</v>
      </c>
      <c r="G115" s="208" t="s">
        <v>236</v>
      </c>
      <c r="H115" s="209">
        <v>50.722999999999999</v>
      </c>
      <c r="I115" s="210"/>
      <c r="J115" s="211">
        <f>ROUND(I115*H115,2)</f>
        <v>0</v>
      </c>
      <c r="K115" s="207" t="s">
        <v>199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136</v>
      </c>
      <c r="AT115" s="216" t="s">
        <v>121</v>
      </c>
      <c r="AU115" s="216" t="s">
        <v>82</v>
      </c>
      <c r="AY115" s="18" t="s">
        <v>118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136</v>
      </c>
      <c r="BM115" s="216" t="s">
        <v>237</v>
      </c>
    </row>
    <row r="116" s="2" customFormat="1">
      <c r="A116" s="39"/>
      <c r="B116" s="40"/>
      <c r="C116" s="41"/>
      <c r="D116" s="218" t="s">
        <v>128</v>
      </c>
      <c r="E116" s="41"/>
      <c r="F116" s="219" t="s">
        <v>238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128</v>
      </c>
      <c r="AU116" s="18" t="s">
        <v>82</v>
      </c>
    </row>
    <row r="117" s="2" customFormat="1">
      <c r="A117" s="39"/>
      <c r="B117" s="40"/>
      <c r="C117" s="41"/>
      <c r="D117" s="247" t="s">
        <v>202</v>
      </c>
      <c r="E117" s="41"/>
      <c r="F117" s="248" t="s">
        <v>239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202</v>
      </c>
      <c r="AU117" s="18" t="s">
        <v>82</v>
      </c>
    </row>
    <row r="118" s="13" customFormat="1">
      <c r="A118" s="13"/>
      <c r="B118" s="223"/>
      <c r="C118" s="224"/>
      <c r="D118" s="218" t="s">
        <v>129</v>
      </c>
      <c r="E118" s="225" t="s">
        <v>19</v>
      </c>
      <c r="F118" s="226" t="s">
        <v>240</v>
      </c>
      <c r="G118" s="224"/>
      <c r="H118" s="225" t="s">
        <v>19</v>
      </c>
      <c r="I118" s="227"/>
      <c r="J118" s="224"/>
      <c r="K118" s="224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129</v>
      </c>
      <c r="AU118" s="232" t="s">
        <v>82</v>
      </c>
      <c r="AV118" s="13" t="s">
        <v>80</v>
      </c>
      <c r="AW118" s="13" t="s">
        <v>33</v>
      </c>
      <c r="AX118" s="13" t="s">
        <v>72</v>
      </c>
      <c r="AY118" s="232" t="s">
        <v>118</v>
      </c>
    </row>
    <row r="119" s="14" customFormat="1">
      <c r="A119" s="14"/>
      <c r="B119" s="233"/>
      <c r="C119" s="234"/>
      <c r="D119" s="218" t="s">
        <v>129</v>
      </c>
      <c r="E119" s="235" t="s">
        <v>19</v>
      </c>
      <c r="F119" s="236" t="s">
        <v>241</v>
      </c>
      <c r="G119" s="234"/>
      <c r="H119" s="237">
        <v>33.825000000000003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3" t="s">
        <v>129</v>
      </c>
      <c r="AU119" s="243" t="s">
        <v>82</v>
      </c>
      <c r="AV119" s="14" t="s">
        <v>82</v>
      </c>
      <c r="AW119" s="14" t="s">
        <v>33</v>
      </c>
      <c r="AX119" s="14" t="s">
        <v>72</v>
      </c>
      <c r="AY119" s="243" t="s">
        <v>118</v>
      </c>
    </row>
    <row r="120" s="13" customFormat="1">
      <c r="A120" s="13"/>
      <c r="B120" s="223"/>
      <c r="C120" s="224"/>
      <c r="D120" s="218" t="s">
        <v>129</v>
      </c>
      <c r="E120" s="225" t="s">
        <v>19</v>
      </c>
      <c r="F120" s="226" t="s">
        <v>242</v>
      </c>
      <c r="G120" s="224"/>
      <c r="H120" s="225" t="s">
        <v>19</v>
      </c>
      <c r="I120" s="227"/>
      <c r="J120" s="224"/>
      <c r="K120" s="224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129</v>
      </c>
      <c r="AU120" s="232" t="s">
        <v>82</v>
      </c>
      <c r="AV120" s="13" t="s">
        <v>80</v>
      </c>
      <c r="AW120" s="13" t="s">
        <v>33</v>
      </c>
      <c r="AX120" s="13" t="s">
        <v>72</v>
      </c>
      <c r="AY120" s="232" t="s">
        <v>118</v>
      </c>
    </row>
    <row r="121" s="14" customFormat="1">
      <c r="A121" s="14"/>
      <c r="B121" s="233"/>
      <c r="C121" s="234"/>
      <c r="D121" s="218" t="s">
        <v>129</v>
      </c>
      <c r="E121" s="235" t="s">
        <v>19</v>
      </c>
      <c r="F121" s="236" t="s">
        <v>243</v>
      </c>
      <c r="G121" s="234"/>
      <c r="H121" s="237">
        <v>16.898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3" t="s">
        <v>129</v>
      </c>
      <c r="AU121" s="243" t="s">
        <v>82</v>
      </c>
      <c r="AV121" s="14" t="s">
        <v>82</v>
      </c>
      <c r="AW121" s="14" t="s">
        <v>33</v>
      </c>
      <c r="AX121" s="14" t="s">
        <v>72</v>
      </c>
      <c r="AY121" s="243" t="s">
        <v>118</v>
      </c>
    </row>
    <row r="122" s="15" customFormat="1">
      <c r="A122" s="15"/>
      <c r="B122" s="249"/>
      <c r="C122" s="250"/>
      <c r="D122" s="218" t="s">
        <v>129</v>
      </c>
      <c r="E122" s="251" t="s">
        <v>19</v>
      </c>
      <c r="F122" s="252" t="s">
        <v>244</v>
      </c>
      <c r="G122" s="250"/>
      <c r="H122" s="253">
        <v>50.722999999999999</v>
      </c>
      <c r="I122" s="254"/>
      <c r="J122" s="250"/>
      <c r="K122" s="250"/>
      <c r="L122" s="255"/>
      <c r="M122" s="256"/>
      <c r="N122" s="257"/>
      <c r="O122" s="257"/>
      <c r="P122" s="257"/>
      <c r="Q122" s="257"/>
      <c r="R122" s="257"/>
      <c r="S122" s="257"/>
      <c r="T122" s="258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9" t="s">
        <v>129</v>
      </c>
      <c r="AU122" s="259" t="s">
        <v>82</v>
      </c>
      <c r="AV122" s="15" t="s">
        <v>136</v>
      </c>
      <c r="AW122" s="15" t="s">
        <v>33</v>
      </c>
      <c r="AX122" s="15" t="s">
        <v>80</v>
      </c>
      <c r="AY122" s="259" t="s">
        <v>118</v>
      </c>
    </row>
    <row r="123" s="2" customFormat="1" ht="16.5" customHeight="1">
      <c r="A123" s="39"/>
      <c r="B123" s="40"/>
      <c r="C123" s="205" t="s">
        <v>245</v>
      </c>
      <c r="D123" s="205" t="s">
        <v>121</v>
      </c>
      <c r="E123" s="206" t="s">
        <v>246</v>
      </c>
      <c r="F123" s="207" t="s">
        <v>247</v>
      </c>
      <c r="G123" s="208" t="s">
        <v>198</v>
      </c>
      <c r="H123" s="209">
        <v>3</v>
      </c>
      <c r="I123" s="210"/>
      <c r="J123" s="211">
        <f>ROUND(I123*H123,2)</f>
        <v>0</v>
      </c>
      <c r="K123" s="207" t="s">
        <v>199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136</v>
      </c>
      <c r="AT123" s="216" t="s">
        <v>121</v>
      </c>
      <c r="AU123" s="216" t="s">
        <v>82</v>
      </c>
      <c r="AY123" s="18" t="s">
        <v>118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136</v>
      </c>
      <c r="BM123" s="216" t="s">
        <v>248</v>
      </c>
    </row>
    <row r="124" s="2" customFormat="1">
      <c r="A124" s="39"/>
      <c r="B124" s="40"/>
      <c r="C124" s="41"/>
      <c r="D124" s="218" t="s">
        <v>128</v>
      </c>
      <c r="E124" s="41"/>
      <c r="F124" s="219" t="s">
        <v>249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128</v>
      </c>
      <c r="AU124" s="18" t="s">
        <v>82</v>
      </c>
    </row>
    <row r="125" s="2" customFormat="1">
      <c r="A125" s="39"/>
      <c r="B125" s="40"/>
      <c r="C125" s="41"/>
      <c r="D125" s="247" t="s">
        <v>202</v>
      </c>
      <c r="E125" s="41"/>
      <c r="F125" s="248" t="s">
        <v>250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202</v>
      </c>
      <c r="AU125" s="18" t="s">
        <v>82</v>
      </c>
    </row>
    <row r="126" s="2" customFormat="1" ht="16.5" customHeight="1">
      <c r="A126" s="39"/>
      <c r="B126" s="40"/>
      <c r="C126" s="205" t="s">
        <v>156</v>
      </c>
      <c r="D126" s="205" t="s">
        <v>121</v>
      </c>
      <c r="E126" s="206" t="s">
        <v>251</v>
      </c>
      <c r="F126" s="207" t="s">
        <v>252</v>
      </c>
      <c r="G126" s="208" t="s">
        <v>198</v>
      </c>
      <c r="H126" s="209">
        <v>2</v>
      </c>
      <c r="I126" s="210"/>
      <c r="J126" s="211">
        <f>ROUND(I126*H126,2)</f>
        <v>0</v>
      </c>
      <c r="K126" s="207" t="s">
        <v>199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136</v>
      </c>
      <c r="AT126" s="216" t="s">
        <v>121</v>
      </c>
      <c r="AU126" s="216" t="s">
        <v>82</v>
      </c>
      <c r="AY126" s="18" t="s">
        <v>118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136</v>
      </c>
      <c r="BM126" s="216" t="s">
        <v>253</v>
      </c>
    </row>
    <row r="127" s="2" customFormat="1">
      <c r="A127" s="39"/>
      <c r="B127" s="40"/>
      <c r="C127" s="41"/>
      <c r="D127" s="218" t="s">
        <v>128</v>
      </c>
      <c r="E127" s="41"/>
      <c r="F127" s="219" t="s">
        <v>254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128</v>
      </c>
      <c r="AU127" s="18" t="s">
        <v>82</v>
      </c>
    </row>
    <row r="128" s="2" customFormat="1">
      <c r="A128" s="39"/>
      <c r="B128" s="40"/>
      <c r="C128" s="41"/>
      <c r="D128" s="247" t="s">
        <v>202</v>
      </c>
      <c r="E128" s="41"/>
      <c r="F128" s="248" t="s">
        <v>255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202</v>
      </c>
      <c r="AU128" s="18" t="s">
        <v>82</v>
      </c>
    </row>
    <row r="129" s="2" customFormat="1" ht="16.5" customHeight="1">
      <c r="A129" s="39"/>
      <c r="B129" s="40"/>
      <c r="C129" s="205" t="s">
        <v>160</v>
      </c>
      <c r="D129" s="205" t="s">
        <v>121</v>
      </c>
      <c r="E129" s="206" t="s">
        <v>256</v>
      </c>
      <c r="F129" s="207" t="s">
        <v>257</v>
      </c>
      <c r="G129" s="208" t="s">
        <v>198</v>
      </c>
      <c r="H129" s="209">
        <v>3</v>
      </c>
      <c r="I129" s="210"/>
      <c r="J129" s="211">
        <f>ROUND(I129*H129,2)</f>
        <v>0</v>
      </c>
      <c r="K129" s="207" t="s">
        <v>199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136</v>
      </c>
      <c r="AT129" s="216" t="s">
        <v>121</v>
      </c>
      <c r="AU129" s="216" t="s">
        <v>82</v>
      </c>
      <c r="AY129" s="18" t="s">
        <v>118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136</v>
      </c>
      <c r="BM129" s="216" t="s">
        <v>258</v>
      </c>
    </row>
    <row r="130" s="2" customFormat="1">
      <c r="A130" s="39"/>
      <c r="B130" s="40"/>
      <c r="C130" s="41"/>
      <c r="D130" s="218" t="s">
        <v>128</v>
      </c>
      <c r="E130" s="41"/>
      <c r="F130" s="219" t="s">
        <v>259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128</v>
      </c>
      <c r="AU130" s="18" t="s">
        <v>82</v>
      </c>
    </row>
    <row r="131" s="2" customFormat="1">
      <c r="A131" s="39"/>
      <c r="B131" s="40"/>
      <c r="C131" s="41"/>
      <c r="D131" s="247" t="s">
        <v>202</v>
      </c>
      <c r="E131" s="41"/>
      <c r="F131" s="248" t="s">
        <v>260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202</v>
      </c>
      <c r="AU131" s="18" t="s">
        <v>82</v>
      </c>
    </row>
    <row r="132" s="2" customFormat="1" ht="16.5" customHeight="1">
      <c r="A132" s="39"/>
      <c r="B132" s="40"/>
      <c r="C132" s="205" t="s">
        <v>261</v>
      </c>
      <c r="D132" s="205" t="s">
        <v>121</v>
      </c>
      <c r="E132" s="206" t="s">
        <v>262</v>
      </c>
      <c r="F132" s="207" t="s">
        <v>263</v>
      </c>
      <c r="G132" s="208" t="s">
        <v>198</v>
      </c>
      <c r="H132" s="209">
        <v>2</v>
      </c>
      <c r="I132" s="210"/>
      <c r="J132" s="211">
        <f>ROUND(I132*H132,2)</f>
        <v>0</v>
      </c>
      <c r="K132" s="207" t="s">
        <v>199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136</v>
      </c>
      <c r="AT132" s="216" t="s">
        <v>121</v>
      </c>
      <c r="AU132" s="216" t="s">
        <v>82</v>
      </c>
      <c r="AY132" s="18" t="s">
        <v>118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136</v>
      </c>
      <c r="BM132" s="216" t="s">
        <v>264</v>
      </c>
    </row>
    <row r="133" s="2" customFormat="1">
      <c r="A133" s="39"/>
      <c r="B133" s="40"/>
      <c r="C133" s="41"/>
      <c r="D133" s="218" t="s">
        <v>128</v>
      </c>
      <c r="E133" s="41"/>
      <c r="F133" s="219" t="s">
        <v>265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128</v>
      </c>
      <c r="AU133" s="18" t="s">
        <v>82</v>
      </c>
    </row>
    <row r="134" s="2" customFormat="1">
      <c r="A134" s="39"/>
      <c r="B134" s="40"/>
      <c r="C134" s="41"/>
      <c r="D134" s="247" t="s">
        <v>202</v>
      </c>
      <c r="E134" s="41"/>
      <c r="F134" s="248" t="s">
        <v>266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202</v>
      </c>
      <c r="AU134" s="18" t="s">
        <v>82</v>
      </c>
    </row>
    <row r="135" s="2" customFormat="1" ht="16.5" customHeight="1">
      <c r="A135" s="39"/>
      <c r="B135" s="40"/>
      <c r="C135" s="205" t="s">
        <v>267</v>
      </c>
      <c r="D135" s="205" t="s">
        <v>121</v>
      </c>
      <c r="E135" s="206" t="s">
        <v>268</v>
      </c>
      <c r="F135" s="207" t="s">
        <v>269</v>
      </c>
      <c r="G135" s="208" t="s">
        <v>198</v>
      </c>
      <c r="H135" s="209">
        <v>3</v>
      </c>
      <c r="I135" s="210"/>
      <c r="J135" s="211">
        <f>ROUND(I135*H135,2)</f>
        <v>0</v>
      </c>
      <c r="K135" s="207" t="s">
        <v>199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136</v>
      </c>
      <c r="AT135" s="216" t="s">
        <v>121</v>
      </c>
      <c r="AU135" s="216" t="s">
        <v>82</v>
      </c>
      <c r="AY135" s="18" t="s">
        <v>118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136</v>
      </c>
      <c r="BM135" s="216" t="s">
        <v>270</v>
      </c>
    </row>
    <row r="136" s="2" customFormat="1">
      <c r="A136" s="39"/>
      <c r="B136" s="40"/>
      <c r="C136" s="41"/>
      <c r="D136" s="218" t="s">
        <v>128</v>
      </c>
      <c r="E136" s="41"/>
      <c r="F136" s="219" t="s">
        <v>271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128</v>
      </c>
      <c r="AU136" s="18" t="s">
        <v>82</v>
      </c>
    </row>
    <row r="137" s="2" customFormat="1">
      <c r="A137" s="39"/>
      <c r="B137" s="40"/>
      <c r="C137" s="41"/>
      <c r="D137" s="247" t="s">
        <v>202</v>
      </c>
      <c r="E137" s="41"/>
      <c r="F137" s="248" t="s">
        <v>272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202</v>
      </c>
      <c r="AU137" s="18" t="s">
        <v>82</v>
      </c>
    </row>
    <row r="138" s="2" customFormat="1" ht="16.5" customHeight="1">
      <c r="A138" s="39"/>
      <c r="B138" s="40"/>
      <c r="C138" s="205" t="s">
        <v>273</v>
      </c>
      <c r="D138" s="205" t="s">
        <v>121</v>
      </c>
      <c r="E138" s="206" t="s">
        <v>274</v>
      </c>
      <c r="F138" s="207" t="s">
        <v>275</v>
      </c>
      <c r="G138" s="208" t="s">
        <v>198</v>
      </c>
      <c r="H138" s="209">
        <v>2</v>
      </c>
      <c r="I138" s="210"/>
      <c r="J138" s="211">
        <f>ROUND(I138*H138,2)</f>
        <v>0</v>
      </c>
      <c r="K138" s="207" t="s">
        <v>199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136</v>
      </c>
      <c r="AT138" s="216" t="s">
        <v>121</v>
      </c>
      <c r="AU138" s="216" t="s">
        <v>82</v>
      </c>
      <c r="AY138" s="18" t="s">
        <v>118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136</v>
      </c>
      <c r="BM138" s="216" t="s">
        <v>276</v>
      </c>
    </row>
    <row r="139" s="2" customFormat="1">
      <c r="A139" s="39"/>
      <c r="B139" s="40"/>
      <c r="C139" s="41"/>
      <c r="D139" s="218" t="s">
        <v>128</v>
      </c>
      <c r="E139" s="41"/>
      <c r="F139" s="219" t="s">
        <v>277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128</v>
      </c>
      <c r="AU139" s="18" t="s">
        <v>82</v>
      </c>
    </row>
    <row r="140" s="2" customFormat="1">
      <c r="A140" s="39"/>
      <c r="B140" s="40"/>
      <c r="C140" s="41"/>
      <c r="D140" s="247" t="s">
        <v>202</v>
      </c>
      <c r="E140" s="41"/>
      <c r="F140" s="248" t="s">
        <v>278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202</v>
      </c>
      <c r="AU140" s="18" t="s">
        <v>82</v>
      </c>
    </row>
    <row r="141" s="2" customFormat="1" ht="21.75" customHeight="1">
      <c r="A141" s="39"/>
      <c r="B141" s="40"/>
      <c r="C141" s="205" t="s">
        <v>279</v>
      </c>
      <c r="D141" s="205" t="s">
        <v>121</v>
      </c>
      <c r="E141" s="206" t="s">
        <v>280</v>
      </c>
      <c r="F141" s="207" t="s">
        <v>281</v>
      </c>
      <c r="G141" s="208" t="s">
        <v>198</v>
      </c>
      <c r="H141" s="209">
        <v>57</v>
      </c>
      <c r="I141" s="210"/>
      <c r="J141" s="211">
        <f>ROUND(I141*H141,2)</f>
        <v>0</v>
      </c>
      <c r="K141" s="207" t="s">
        <v>199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136</v>
      </c>
      <c r="AT141" s="216" t="s">
        <v>121</v>
      </c>
      <c r="AU141" s="216" t="s">
        <v>82</v>
      </c>
      <c r="AY141" s="18" t="s">
        <v>118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136</v>
      </c>
      <c r="BM141" s="216" t="s">
        <v>282</v>
      </c>
    </row>
    <row r="142" s="2" customFormat="1">
      <c r="A142" s="39"/>
      <c r="B142" s="40"/>
      <c r="C142" s="41"/>
      <c r="D142" s="218" t="s">
        <v>128</v>
      </c>
      <c r="E142" s="41"/>
      <c r="F142" s="219" t="s">
        <v>283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128</v>
      </c>
      <c r="AU142" s="18" t="s">
        <v>82</v>
      </c>
    </row>
    <row r="143" s="2" customFormat="1">
      <c r="A143" s="39"/>
      <c r="B143" s="40"/>
      <c r="C143" s="41"/>
      <c r="D143" s="247" t="s">
        <v>202</v>
      </c>
      <c r="E143" s="41"/>
      <c r="F143" s="248" t="s">
        <v>284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202</v>
      </c>
      <c r="AU143" s="18" t="s">
        <v>82</v>
      </c>
    </row>
    <row r="144" s="14" customFormat="1">
      <c r="A144" s="14"/>
      <c r="B144" s="233"/>
      <c r="C144" s="234"/>
      <c r="D144" s="218" t="s">
        <v>129</v>
      </c>
      <c r="E144" s="235" t="s">
        <v>19</v>
      </c>
      <c r="F144" s="236" t="s">
        <v>285</v>
      </c>
      <c r="G144" s="234"/>
      <c r="H144" s="237">
        <v>57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129</v>
      </c>
      <c r="AU144" s="243" t="s">
        <v>82</v>
      </c>
      <c r="AV144" s="14" t="s">
        <v>82</v>
      </c>
      <c r="AW144" s="14" t="s">
        <v>33</v>
      </c>
      <c r="AX144" s="14" t="s">
        <v>80</v>
      </c>
      <c r="AY144" s="243" t="s">
        <v>118</v>
      </c>
    </row>
    <row r="145" s="2" customFormat="1" ht="21.75" customHeight="1">
      <c r="A145" s="39"/>
      <c r="B145" s="40"/>
      <c r="C145" s="205" t="s">
        <v>8</v>
      </c>
      <c r="D145" s="205" t="s">
        <v>121</v>
      </c>
      <c r="E145" s="206" t="s">
        <v>286</v>
      </c>
      <c r="F145" s="207" t="s">
        <v>287</v>
      </c>
      <c r="G145" s="208" t="s">
        <v>198</v>
      </c>
      <c r="H145" s="209">
        <v>38</v>
      </c>
      <c r="I145" s="210"/>
      <c r="J145" s="211">
        <f>ROUND(I145*H145,2)</f>
        <v>0</v>
      </c>
      <c r="K145" s="207" t="s">
        <v>199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136</v>
      </c>
      <c r="AT145" s="216" t="s">
        <v>121</v>
      </c>
      <c r="AU145" s="216" t="s">
        <v>82</v>
      </c>
      <c r="AY145" s="18" t="s">
        <v>118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136</v>
      </c>
      <c r="BM145" s="216" t="s">
        <v>288</v>
      </c>
    </row>
    <row r="146" s="2" customFormat="1">
      <c r="A146" s="39"/>
      <c r="B146" s="40"/>
      <c r="C146" s="41"/>
      <c r="D146" s="218" t="s">
        <v>128</v>
      </c>
      <c r="E146" s="41"/>
      <c r="F146" s="219" t="s">
        <v>289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128</v>
      </c>
      <c r="AU146" s="18" t="s">
        <v>82</v>
      </c>
    </row>
    <row r="147" s="2" customFormat="1">
      <c r="A147" s="39"/>
      <c r="B147" s="40"/>
      <c r="C147" s="41"/>
      <c r="D147" s="247" t="s">
        <v>202</v>
      </c>
      <c r="E147" s="41"/>
      <c r="F147" s="248" t="s">
        <v>290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202</v>
      </c>
      <c r="AU147" s="18" t="s">
        <v>82</v>
      </c>
    </row>
    <row r="148" s="14" customFormat="1">
      <c r="A148" s="14"/>
      <c r="B148" s="233"/>
      <c r="C148" s="234"/>
      <c r="D148" s="218" t="s">
        <v>129</v>
      </c>
      <c r="E148" s="235" t="s">
        <v>19</v>
      </c>
      <c r="F148" s="236" t="s">
        <v>291</v>
      </c>
      <c r="G148" s="234"/>
      <c r="H148" s="237">
        <v>38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3" t="s">
        <v>129</v>
      </c>
      <c r="AU148" s="243" t="s">
        <v>82</v>
      </c>
      <c r="AV148" s="14" t="s">
        <v>82</v>
      </c>
      <c r="AW148" s="14" t="s">
        <v>33</v>
      </c>
      <c r="AX148" s="14" t="s">
        <v>80</v>
      </c>
      <c r="AY148" s="243" t="s">
        <v>118</v>
      </c>
    </row>
    <row r="149" s="2" customFormat="1" ht="21.75" customHeight="1">
      <c r="A149" s="39"/>
      <c r="B149" s="40"/>
      <c r="C149" s="205" t="s">
        <v>174</v>
      </c>
      <c r="D149" s="205" t="s">
        <v>121</v>
      </c>
      <c r="E149" s="206" t="s">
        <v>292</v>
      </c>
      <c r="F149" s="207" t="s">
        <v>293</v>
      </c>
      <c r="G149" s="208" t="s">
        <v>198</v>
      </c>
      <c r="H149" s="209">
        <v>57</v>
      </c>
      <c r="I149" s="210"/>
      <c r="J149" s="211">
        <f>ROUND(I149*H149,2)</f>
        <v>0</v>
      </c>
      <c r="K149" s="207" t="s">
        <v>199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136</v>
      </c>
      <c r="AT149" s="216" t="s">
        <v>121</v>
      </c>
      <c r="AU149" s="216" t="s">
        <v>82</v>
      </c>
      <c r="AY149" s="18" t="s">
        <v>118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136</v>
      </c>
      <c r="BM149" s="216" t="s">
        <v>294</v>
      </c>
    </row>
    <row r="150" s="2" customFormat="1">
      <c r="A150" s="39"/>
      <c r="B150" s="40"/>
      <c r="C150" s="41"/>
      <c r="D150" s="218" t="s">
        <v>128</v>
      </c>
      <c r="E150" s="41"/>
      <c r="F150" s="219" t="s">
        <v>295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128</v>
      </c>
      <c r="AU150" s="18" t="s">
        <v>82</v>
      </c>
    </row>
    <row r="151" s="2" customFormat="1">
      <c r="A151" s="39"/>
      <c r="B151" s="40"/>
      <c r="C151" s="41"/>
      <c r="D151" s="247" t="s">
        <v>202</v>
      </c>
      <c r="E151" s="41"/>
      <c r="F151" s="248" t="s">
        <v>296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202</v>
      </c>
      <c r="AU151" s="18" t="s">
        <v>82</v>
      </c>
    </row>
    <row r="152" s="14" customFormat="1">
      <c r="A152" s="14"/>
      <c r="B152" s="233"/>
      <c r="C152" s="234"/>
      <c r="D152" s="218" t="s">
        <v>129</v>
      </c>
      <c r="E152" s="235" t="s">
        <v>19</v>
      </c>
      <c r="F152" s="236" t="s">
        <v>297</v>
      </c>
      <c r="G152" s="234"/>
      <c r="H152" s="237">
        <v>57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3" t="s">
        <v>129</v>
      </c>
      <c r="AU152" s="243" t="s">
        <v>82</v>
      </c>
      <c r="AV152" s="14" t="s">
        <v>82</v>
      </c>
      <c r="AW152" s="14" t="s">
        <v>33</v>
      </c>
      <c r="AX152" s="14" t="s">
        <v>80</v>
      </c>
      <c r="AY152" s="243" t="s">
        <v>118</v>
      </c>
    </row>
    <row r="153" s="2" customFormat="1" ht="21.75" customHeight="1">
      <c r="A153" s="39"/>
      <c r="B153" s="40"/>
      <c r="C153" s="205" t="s">
        <v>298</v>
      </c>
      <c r="D153" s="205" t="s">
        <v>121</v>
      </c>
      <c r="E153" s="206" t="s">
        <v>299</v>
      </c>
      <c r="F153" s="207" t="s">
        <v>300</v>
      </c>
      <c r="G153" s="208" t="s">
        <v>198</v>
      </c>
      <c r="H153" s="209">
        <v>38</v>
      </c>
      <c r="I153" s="210"/>
      <c r="J153" s="211">
        <f>ROUND(I153*H153,2)</f>
        <v>0</v>
      </c>
      <c r="K153" s="207" t="s">
        <v>199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136</v>
      </c>
      <c r="AT153" s="216" t="s">
        <v>121</v>
      </c>
      <c r="AU153" s="216" t="s">
        <v>82</v>
      </c>
      <c r="AY153" s="18" t="s">
        <v>118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136</v>
      </c>
      <c r="BM153" s="216" t="s">
        <v>301</v>
      </c>
    </row>
    <row r="154" s="2" customFormat="1">
      <c r="A154" s="39"/>
      <c r="B154" s="40"/>
      <c r="C154" s="41"/>
      <c r="D154" s="218" t="s">
        <v>128</v>
      </c>
      <c r="E154" s="41"/>
      <c r="F154" s="219" t="s">
        <v>302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128</v>
      </c>
      <c r="AU154" s="18" t="s">
        <v>82</v>
      </c>
    </row>
    <row r="155" s="2" customFormat="1">
      <c r="A155" s="39"/>
      <c r="B155" s="40"/>
      <c r="C155" s="41"/>
      <c r="D155" s="247" t="s">
        <v>202</v>
      </c>
      <c r="E155" s="41"/>
      <c r="F155" s="248" t="s">
        <v>303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202</v>
      </c>
      <c r="AU155" s="18" t="s">
        <v>82</v>
      </c>
    </row>
    <row r="156" s="14" customFormat="1">
      <c r="A156" s="14"/>
      <c r="B156" s="233"/>
      <c r="C156" s="234"/>
      <c r="D156" s="218" t="s">
        <v>129</v>
      </c>
      <c r="E156" s="235" t="s">
        <v>19</v>
      </c>
      <c r="F156" s="236" t="s">
        <v>291</v>
      </c>
      <c r="G156" s="234"/>
      <c r="H156" s="237">
        <v>38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3" t="s">
        <v>129</v>
      </c>
      <c r="AU156" s="243" t="s">
        <v>82</v>
      </c>
      <c r="AV156" s="14" t="s">
        <v>82</v>
      </c>
      <c r="AW156" s="14" t="s">
        <v>33</v>
      </c>
      <c r="AX156" s="14" t="s">
        <v>80</v>
      </c>
      <c r="AY156" s="243" t="s">
        <v>118</v>
      </c>
    </row>
    <row r="157" s="2" customFormat="1" ht="16.5" customHeight="1">
      <c r="A157" s="39"/>
      <c r="B157" s="40"/>
      <c r="C157" s="205" t="s">
        <v>304</v>
      </c>
      <c r="D157" s="205" t="s">
        <v>121</v>
      </c>
      <c r="E157" s="206" t="s">
        <v>305</v>
      </c>
      <c r="F157" s="207" t="s">
        <v>306</v>
      </c>
      <c r="G157" s="208" t="s">
        <v>198</v>
      </c>
      <c r="H157" s="209">
        <v>57</v>
      </c>
      <c r="I157" s="210"/>
      <c r="J157" s="211">
        <f>ROUND(I157*H157,2)</f>
        <v>0</v>
      </c>
      <c r="K157" s="207" t="s">
        <v>199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136</v>
      </c>
      <c r="AT157" s="216" t="s">
        <v>121</v>
      </c>
      <c r="AU157" s="216" t="s">
        <v>82</v>
      </c>
      <c r="AY157" s="18" t="s">
        <v>118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136</v>
      </c>
      <c r="BM157" s="216" t="s">
        <v>307</v>
      </c>
    </row>
    <row r="158" s="2" customFormat="1">
      <c r="A158" s="39"/>
      <c r="B158" s="40"/>
      <c r="C158" s="41"/>
      <c r="D158" s="218" t="s">
        <v>128</v>
      </c>
      <c r="E158" s="41"/>
      <c r="F158" s="219" t="s">
        <v>308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128</v>
      </c>
      <c r="AU158" s="18" t="s">
        <v>82</v>
      </c>
    </row>
    <row r="159" s="2" customFormat="1">
      <c r="A159" s="39"/>
      <c r="B159" s="40"/>
      <c r="C159" s="41"/>
      <c r="D159" s="247" t="s">
        <v>202</v>
      </c>
      <c r="E159" s="41"/>
      <c r="F159" s="248" t="s">
        <v>309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202</v>
      </c>
      <c r="AU159" s="18" t="s">
        <v>82</v>
      </c>
    </row>
    <row r="160" s="2" customFormat="1" ht="16.5" customHeight="1">
      <c r="A160" s="39"/>
      <c r="B160" s="40"/>
      <c r="C160" s="205" t="s">
        <v>310</v>
      </c>
      <c r="D160" s="205" t="s">
        <v>121</v>
      </c>
      <c r="E160" s="206" t="s">
        <v>311</v>
      </c>
      <c r="F160" s="207" t="s">
        <v>312</v>
      </c>
      <c r="G160" s="208" t="s">
        <v>198</v>
      </c>
      <c r="H160" s="209">
        <v>38</v>
      </c>
      <c r="I160" s="210"/>
      <c r="J160" s="211">
        <f>ROUND(I160*H160,2)</f>
        <v>0</v>
      </c>
      <c r="K160" s="207" t="s">
        <v>199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136</v>
      </c>
      <c r="AT160" s="216" t="s">
        <v>121</v>
      </c>
      <c r="AU160" s="216" t="s">
        <v>82</v>
      </c>
      <c r="AY160" s="18" t="s">
        <v>118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136</v>
      </c>
      <c r="BM160" s="216" t="s">
        <v>313</v>
      </c>
    </row>
    <row r="161" s="2" customFormat="1">
      <c r="A161" s="39"/>
      <c r="B161" s="40"/>
      <c r="C161" s="41"/>
      <c r="D161" s="218" t="s">
        <v>128</v>
      </c>
      <c r="E161" s="41"/>
      <c r="F161" s="219" t="s">
        <v>314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128</v>
      </c>
      <c r="AU161" s="18" t="s">
        <v>82</v>
      </c>
    </row>
    <row r="162" s="2" customFormat="1">
      <c r="A162" s="39"/>
      <c r="B162" s="40"/>
      <c r="C162" s="41"/>
      <c r="D162" s="247" t="s">
        <v>202</v>
      </c>
      <c r="E162" s="41"/>
      <c r="F162" s="248" t="s">
        <v>315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202</v>
      </c>
      <c r="AU162" s="18" t="s">
        <v>82</v>
      </c>
    </row>
    <row r="163" s="2" customFormat="1" ht="21.75" customHeight="1">
      <c r="A163" s="39"/>
      <c r="B163" s="40"/>
      <c r="C163" s="205" t="s">
        <v>316</v>
      </c>
      <c r="D163" s="205" t="s">
        <v>121</v>
      </c>
      <c r="E163" s="206" t="s">
        <v>317</v>
      </c>
      <c r="F163" s="207" t="s">
        <v>318</v>
      </c>
      <c r="G163" s="208" t="s">
        <v>236</v>
      </c>
      <c r="H163" s="209">
        <v>50.722999999999999</v>
      </c>
      <c r="I163" s="210"/>
      <c r="J163" s="211">
        <f>ROUND(I163*H163,2)</f>
        <v>0</v>
      </c>
      <c r="K163" s="207" t="s">
        <v>199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136</v>
      </c>
      <c r="AT163" s="216" t="s">
        <v>121</v>
      </c>
      <c r="AU163" s="216" t="s">
        <v>82</v>
      </c>
      <c r="AY163" s="18" t="s">
        <v>118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136</v>
      </c>
      <c r="BM163" s="216" t="s">
        <v>319</v>
      </c>
    </row>
    <row r="164" s="2" customFormat="1">
      <c r="A164" s="39"/>
      <c r="B164" s="40"/>
      <c r="C164" s="41"/>
      <c r="D164" s="218" t="s">
        <v>128</v>
      </c>
      <c r="E164" s="41"/>
      <c r="F164" s="219" t="s">
        <v>320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128</v>
      </c>
      <c r="AU164" s="18" t="s">
        <v>82</v>
      </c>
    </row>
    <row r="165" s="2" customFormat="1">
      <c r="A165" s="39"/>
      <c r="B165" s="40"/>
      <c r="C165" s="41"/>
      <c r="D165" s="247" t="s">
        <v>202</v>
      </c>
      <c r="E165" s="41"/>
      <c r="F165" s="248" t="s">
        <v>321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202</v>
      </c>
      <c r="AU165" s="18" t="s">
        <v>82</v>
      </c>
    </row>
    <row r="166" s="14" customFormat="1">
      <c r="A166" s="14"/>
      <c r="B166" s="233"/>
      <c r="C166" s="234"/>
      <c r="D166" s="218" t="s">
        <v>129</v>
      </c>
      <c r="E166" s="235" t="s">
        <v>19</v>
      </c>
      <c r="F166" s="236" t="s">
        <v>322</v>
      </c>
      <c r="G166" s="234"/>
      <c r="H166" s="237">
        <v>50.722999999999999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3" t="s">
        <v>129</v>
      </c>
      <c r="AU166" s="243" t="s">
        <v>82</v>
      </c>
      <c r="AV166" s="14" t="s">
        <v>82</v>
      </c>
      <c r="AW166" s="14" t="s">
        <v>33</v>
      </c>
      <c r="AX166" s="14" t="s">
        <v>80</v>
      </c>
      <c r="AY166" s="243" t="s">
        <v>118</v>
      </c>
    </row>
    <row r="167" s="2" customFormat="1" ht="24.15" customHeight="1">
      <c r="A167" s="39"/>
      <c r="B167" s="40"/>
      <c r="C167" s="205" t="s">
        <v>7</v>
      </c>
      <c r="D167" s="205" t="s">
        <v>121</v>
      </c>
      <c r="E167" s="206" t="s">
        <v>323</v>
      </c>
      <c r="F167" s="207" t="s">
        <v>324</v>
      </c>
      <c r="G167" s="208" t="s">
        <v>236</v>
      </c>
      <c r="H167" s="209">
        <v>507.23000000000002</v>
      </c>
      <c r="I167" s="210"/>
      <c r="J167" s="211">
        <f>ROUND(I167*H167,2)</f>
        <v>0</v>
      </c>
      <c r="K167" s="207" t="s">
        <v>199</v>
      </c>
      <c r="L167" s="45"/>
      <c r="M167" s="212" t="s">
        <v>19</v>
      </c>
      <c r="N167" s="213" t="s">
        <v>43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136</v>
      </c>
      <c r="AT167" s="216" t="s">
        <v>121</v>
      </c>
      <c r="AU167" s="216" t="s">
        <v>82</v>
      </c>
      <c r="AY167" s="18" t="s">
        <v>118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136</v>
      </c>
      <c r="BM167" s="216" t="s">
        <v>325</v>
      </c>
    </row>
    <row r="168" s="2" customFormat="1">
      <c r="A168" s="39"/>
      <c r="B168" s="40"/>
      <c r="C168" s="41"/>
      <c r="D168" s="218" t="s">
        <v>128</v>
      </c>
      <c r="E168" s="41"/>
      <c r="F168" s="219" t="s">
        <v>326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128</v>
      </c>
      <c r="AU168" s="18" t="s">
        <v>82</v>
      </c>
    </row>
    <row r="169" s="2" customFormat="1">
      <c r="A169" s="39"/>
      <c r="B169" s="40"/>
      <c r="C169" s="41"/>
      <c r="D169" s="247" t="s">
        <v>202</v>
      </c>
      <c r="E169" s="41"/>
      <c r="F169" s="248" t="s">
        <v>327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202</v>
      </c>
      <c r="AU169" s="18" t="s">
        <v>82</v>
      </c>
    </row>
    <row r="170" s="14" customFormat="1">
      <c r="A170" s="14"/>
      <c r="B170" s="233"/>
      <c r="C170" s="234"/>
      <c r="D170" s="218" t="s">
        <v>129</v>
      </c>
      <c r="E170" s="235" t="s">
        <v>19</v>
      </c>
      <c r="F170" s="236" t="s">
        <v>328</v>
      </c>
      <c r="G170" s="234"/>
      <c r="H170" s="237">
        <v>507.23000000000002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3" t="s">
        <v>129</v>
      </c>
      <c r="AU170" s="243" t="s">
        <v>82</v>
      </c>
      <c r="AV170" s="14" t="s">
        <v>82</v>
      </c>
      <c r="AW170" s="14" t="s">
        <v>33</v>
      </c>
      <c r="AX170" s="14" t="s">
        <v>80</v>
      </c>
      <c r="AY170" s="243" t="s">
        <v>118</v>
      </c>
    </row>
    <row r="171" s="2" customFormat="1" ht="16.5" customHeight="1">
      <c r="A171" s="39"/>
      <c r="B171" s="40"/>
      <c r="C171" s="205" t="s">
        <v>329</v>
      </c>
      <c r="D171" s="205" t="s">
        <v>121</v>
      </c>
      <c r="E171" s="206" t="s">
        <v>330</v>
      </c>
      <c r="F171" s="207" t="s">
        <v>331</v>
      </c>
      <c r="G171" s="208" t="s">
        <v>236</v>
      </c>
      <c r="H171" s="209">
        <v>13.125</v>
      </c>
      <c r="I171" s="210"/>
      <c r="J171" s="211">
        <f>ROUND(I171*H171,2)</f>
        <v>0</v>
      </c>
      <c r="K171" s="207" t="s">
        <v>199</v>
      </c>
      <c r="L171" s="45"/>
      <c r="M171" s="212" t="s">
        <v>19</v>
      </c>
      <c r="N171" s="213" t="s">
        <v>43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136</v>
      </c>
      <c r="AT171" s="216" t="s">
        <v>121</v>
      </c>
      <c r="AU171" s="216" t="s">
        <v>82</v>
      </c>
      <c r="AY171" s="18" t="s">
        <v>118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80</v>
      </c>
      <c r="BK171" s="217">
        <f>ROUND(I171*H171,2)</f>
        <v>0</v>
      </c>
      <c r="BL171" s="18" t="s">
        <v>136</v>
      </c>
      <c r="BM171" s="216" t="s">
        <v>332</v>
      </c>
    </row>
    <row r="172" s="2" customFormat="1">
      <c r="A172" s="39"/>
      <c r="B172" s="40"/>
      <c r="C172" s="41"/>
      <c r="D172" s="218" t="s">
        <v>128</v>
      </c>
      <c r="E172" s="41"/>
      <c r="F172" s="219" t="s">
        <v>333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128</v>
      </c>
      <c r="AU172" s="18" t="s">
        <v>82</v>
      </c>
    </row>
    <row r="173" s="2" customFormat="1">
      <c r="A173" s="39"/>
      <c r="B173" s="40"/>
      <c r="C173" s="41"/>
      <c r="D173" s="247" t="s">
        <v>202</v>
      </c>
      <c r="E173" s="41"/>
      <c r="F173" s="248" t="s">
        <v>334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202</v>
      </c>
      <c r="AU173" s="18" t="s">
        <v>82</v>
      </c>
    </row>
    <row r="174" s="13" customFormat="1">
      <c r="A174" s="13"/>
      <c r="B174" s="223"/>
      <c r="C174" s="224"/>
      <c r="D174" s="218" t="s">
        <v>129</v>
      </c>
      <c r="E174" s="225" t="s">
        <v>19</v>
      </c>
      <c r="F174" s="226" t="s">
        <v>335</v>
      </c>
      <c r="G174" s="224"/>
      <c r="H174" s="225" t="s">
        <v>19</v>
      </c>
      <c r="I174" s="227"/>
      <c r="J174" s="224"/>
      <c r="K174" s="224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129</v>
      </c>
      <c r="AU174" s="232" t="s">
        <v>82</v>
      </c>
      <c r="AV174" s="13" t="s">
        <v>80</v>
      </c>
      <c r="AW174" s="13" t="s">
        <v>33</v>
      </c>
      <c r="AX174" s="13" t="s">
        <v>72</v>
      </c>
      <c r="AY174" s="232" t="s">
        <v>118</v>
      </c>
    </row>
    <row r="175" s="14" customFormat="1">
      <c r="A175" s="14"/>
      <c r="B175" s="233"/>
      <c r="C175" s="234"/>
      <c r="D175" s="218" t="s">
        <v>129</v>
      </c>
      <c r="E175" s="235" t="s">
        <v>19</v>
      </c>
      <c r="F175" s="236" t="s">
        <v>336</v>
      </c>
      <c r="G175" s="234"/>
      <c r="H175" s="237">
        <v>3.375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3" t="s">
        <v>129</v>
      </c>
      <c r="AU175" s="243" t="s">
        <v>82</v>
      </c>
      <c r="AV175" s="14" t="s">
        <v>82</v>
      </c>
      <c r="AW175" s="14" t="s">
        <v>33</v>
      </c>
      <c r="AX175" s="14" t="s">
        <v>72</v>
      </c>
      <c r="AY175" s="243" t="s">
        <v>118</v>
      </c>
    </row>
    <row r="176" s="14" customFormat="1">
      <c r="A176" s="14"/>
      <c r="B176" s="233"/>
      <c r="C176" s="234"/>
      <c r="D176" s="218" t="s">
        <v>129</v>
      </c>
      <c r="E176" s="235" t="s">
        <v>19</v>
      </c>
      <c r="F176" s="236" t="s">
        <v>337</v>
      </c>
      <c r="G176" s="234"/>
      <c r="H176" s="237">
        <v>9.75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3" t="s">
        <v>129</v>
      </c>
      <c r="AU176" s="243" t="s">
        <v>82</v>
      </c>
      <c r="AV176" s="14" t="s">
        <v>82</v>
      </c>
      <c r="AW176" s="14" t="s">
        <v>33</v>
      </c>
      <c r="AX176" s="14" t="s">
        <v>72</v>
      </c>
      <c r="AY176" s="243" t="s">
        <v>118</v>
      </c>
    </row>
    <row r="177" s="15" customFormat="1">
      <c r="A177" s="15"/>
      <c r="B177" s="249"/>
      <c r="C177" s="250"/>
      <c r="D177" s="218" t="s">
        <v>129</v>
      </c>
      <c r="E177" s="251" t="s">
        <v>19</v>
      </c>
      <c r="F177" s="252" t="s">
        <v>244</v>
      </c>
      <c r="G177" s="250"/>
      <c r="H177" s="253">
        <v>13.125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9" t="s">
        <v>129</v>
      </c>
      <c r="AU177" s="259" t="s">
        <v>82</v>
      </c>
      <c r="AV177" s="15" t="s">
        <v>136</v>
      </c>
      <c r="AW177" s="15" t="s">
        <v>33</v>
      </c>
      <c r="AX177" s="15" t="s">
        <v>80</v>
      </c>
      <c r="AY177" s="259" t="s">
        <v>118</v>
      </c>
    </row>
    <row r="178" s="2" customFormat="1" ht="16.5" customHeight="1">
      <c r="A178" s="39"/>
      <c r="B178" s="40"/>
      <c r="C178" s="260" t="s">
        <v>338</v>
      </c>
      <c r="D178" s="260" t="s">
        <v>339</v>
      </c>
      <c r="E178" s="261" t="s">
        <v>340</v>
      </c>
      <c r="F178" s="262" t="s">
        <v>341</v>
      </c>
      <c r="G178" s="263" t="s">
        <v>342</v>
      </c>
      <c r="H178" s="264">
        <v>26.25</v>
      </c>
      <c r="I178" s="265"/>
      <c r="J178" s="266">
        <f>ROUND(I178*H178,2)</f>
        <v>0</v>
      </c>
      <c r="K178" s="262" t="s">
        <v>199</v>
      </c>
      <c r="L178" s="267"/>
      <c r="M178" s="268" t="s">
        <v>19</v>
      </c>
      <c r="N178" s="269" t="s">
        <v>43</v>
      </c>
      <c r="O178" s="85"/>
      <c r="P178" s="214">
        <f>O178*H178</f>
        <v>0</v>
      </c>
      <c r="Q178" s="214">
        <v>1</v>
      </c>
      <c r="R178" s="214">
        <f>Q178*H178</f>
        <v>26.25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245</v>
      </c>
      <c r="AT178" s="216" t="s">
        <v>339</v>
      </c>
      <c r="AU178" s="216" t="s">
        <v>82</v>
      </c>
      <c r="AY178" s="18" t="s">
        <v>118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136</v>
      </c>
      <c r="BM178" s="216" t="s">
        <v>343</v>
      </c>
    </row>
    <row r="179" s="2" customFormat="1">
      <c r="A179" s="39"/>
      <c r="B179" s="40"/>
      <c r="C179" s="41"/>
      <c r="D179" s="218" t="s">
        <v>128</v>
      </c>
      <c r="E179" s="41"/>
      <c r="F179" s="219" t="s">
        <v>341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128</v>
      </c>
      <c r="AU179" s="18" t="s">
        <v>82</v>
      </c>
    </row>
    <row r="180" s="14" customFormat="1">
      <c r="A180" s="14"/>
      <c r="B180" s="233"/>
      <c r="C180" s="234"/>
      <c r="D180" s="218" t="s">
        <v>129</v>
      </c>
      <c r="E180" s="234"/>
      <c r="F180" s="236" t="s">
        <v>344</v>
      </c>
      <c r="G180" s="234"/>
      <c r="H180" s="237">
        <v>26.25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3" t="s">
        <v>129</v>
      </c>
      <c r="AU180" s="243" t="s">
        <v>82</v>
      </c>
      <c r="AV180" s="14" t="s">
        <v>82</v>
      </c>
      <c r="AW180" s="14" t="s">
        <v>4</v>
      </c>
      <c r="AX180" s="14" t="s">
        <v>80</v>
      </c>
      <c r="AY180" s="243" t="s">
        <v>118</v>
      </c>
    </row>
    <row r="181" s="2" customFormat="1" ht="16.5" customHeight="1">
      <c r="A181" s="39"/>
      <c r="B181" s="40"/>
      <c r="C181" s="205" t="s">
        <v>345</v>
      </c>
      <c r="D181" s="205" t="s">
        <v>121</v>
      </c>
      <c r="E181" s="206" t="s">
        <v>346</v>
      </c>
      <c r="F181" s="207" t="s">
        <v>347</v>
      </c>
      <c r="G181" s="208" t="s">
        <v>236</v>
      </c>
      <c r="H181" s="209">
        <v>32</v>
      </c>
      <c r="I181" s="210"/>
      <c r="J181" s="211">
        <f>ROUND(I181*H181,2)</f>
        <v>0</v>
      </c>
      <c r="K181" s="207" t="s">
        <v>19</v>
      </c>
      <c r="L181" s="45"/>
      <c r="M181" s="212" t="s">
        <v>19</v>
      </c>
      <c r="N181" s="213" t="s">
        <v>43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136</v>
      </c>
      <c r="AT181" s="216" t="s">
        <v>121</v>
      </c>
      <c r="AU181" s="216" t="s">
        <v>82</v>
      </c>
      <c r="AY181" s="18" t="s">
        <v>118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80</v>
      </c>
      <c r="BK181" s="217">
        <f>ROUND(I181*H181,2)</f>
        <v>0</v>
      </c>
      <c r="BL181" s="18" t="s">
        <v>136</v>
      </c>
      <c r="BM181" s="216" t="s">
        <v>348</v>
      </c>
    </row>
    <row r="182" s="2" customFormat="1">
      <c r="A182" s="39"/>
      <c r="B182" s="40"/>
      <c r="C182" s="41"/>
      <c r="D182" s="218" t="s">
        <v>128</v>
      </c>
      <c r="E182" s="41"/>
      <c r="F182" s="219" t="s">
        <v>347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128</v>
      </c>
      <c r="AU182" s="18" t="s">
        <v>82</v>
      </c>
    </row>
    <row r="183" s="14" customFormat="1">
      <c r="A183" s="14"/>
      <c r="B183" s="233"/>
      <c r="C183" s="234"/>
      <c r="D183" s="218" t="s">
        <v>129</v>
      </c>
      <c r="E183" s="235" t="s">
        <v>19</v>
      </c>
      <c r="F183" s="236" t="s">
        <v>349</v>
      </c>
      <c r="G183" s="234"/>
      <c r="H183" s="237">
        <v>32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3" t="s">
        <v>129</v>
      </c>
      <c r="AU183" s="243" t="s">
        <v>82</v>
      </c>
      <c r="AV183" s="14" t="s">
        <v>82</v>
      </c>
      <c r="AW183" s="14" t="s">
        <v>33</v>
      </c>
      <c r="AX183" s="14" t="s">
        <v>80</v>
      </c>
      <c r="AY183" s="243" t="s">
        <v>118</v>
      </c>
    </row>
    <row r="184" s="2" customFormat="1" ht="16.5" customHeight="1">
      <c r="A184" s="39"/>
      <c r="B184" s="40"/>
      <c r="C184" s="205" t="s">
        <v>350</v>
      </c>
      <c r="D184" s="205" t="s">
        <v>121</v>
      </c>
      <c r="E184" s="206" t="s">
        <v>351</v>
      </c>
      <c r="F184" s="207" t="s">
        <v>352</v>
      </c>
      <c r="G184" s="208" t="s">
        <v>342</v>
      </c>
      <c r="H184" s="209">
        <v>101.446</v>
      </c>
      <c r="I184" s="210"/>
      <c r="J184" s="211">
        <f>ROUND(I184*H184,2)</f>
        <v>0</v>
      </c>
      <c r="K184" s="207" t="s">
        <v>199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136</v>
      </c>
      <c r="AT184" s="216" t="s">
        <v>121</v>
      </c>
      <c r="AU184" s="216" t="s">
        <v>82</v>
      </c>
      <c r="AY184" s="18" t="s">
        <v>118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136</v>
      </c>
      <c r="BM184" s="216" t="s">
        <v>353</v>
      </c>
    </row>
    <row r="185" s="2" customFormat="1">
      <c r="A185" s="39"/>
      <c r="B185" s="40"/>
      <c r="C185" s="41"/>
      <c r="D185" s="218" t="s">
        <v>128</v>
      </c>
      <c r="E185" s="41"/>
      <c r="F185" s="219" t="s">
        <v>354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128</v>
      </c>
      <c r="AU185" s="18" t="s">
        <v>82</v>
      </c>
    </row>
    <row r="186" s="2" customFormat="1">
      <c r="A186" s="39"/>
      <c r="B186" s="40"/>
      <c r="C186" s="41"/>
      <c r="D186" s="247" t="s">
        <v>202</v>
      </c>
      <c r="E186" s="41"/>
      <c r="F186" s="248" t="s">
        <v>355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202</v>
      </c>
      <c r="AU186" s="18" t="s">
        <v>82</v>
      </c>
    </row>
    <row r="187" s="14" customFormat="1">
      <c r="A187" s="14"/>
      <c r="B187" s="233"/>
      <c r="C187" s="234"/>
      <c r="D187" s="218" t="s">
        <v>129</v>
      </c>
      <c r="E187" s="235" t="s">
        <v>19</v>
      </c>
      <c r="F187" s="236" t="s">
        <v>356</v>
      </c>
      <c r="G187" s="234"/>
      <c r="H187" s="237">
        <v>101.446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3" t="s">
        <v>129</v>
      </c>
      <c r="AU187" s="243" t="s">
        <v>82</v>
      </c>
      <c r="AV187" s="14" t="s">
        <v>82</v>
      </c>
      <c r="AW187" s="14" t="s">
        <v>33</v>
      </c>
      <c r="AX187" s="14" t="s">
        <v>80</v>
      </c>
      <c r="AY187" s="243" t="s">
        <v>118</v>
      </c>
    </row>
    <row r="188" s="2" customFormat="1" ht="16.5" customHeight="1">
      <c r="A188" s="39"/>
      <c r="B188" s="40"/>
      <c r="C188" s="205" t="s">
        <v>357</v>
      </c>
      <c r="D188" s="205" t="s">
        <v>121</v>
      </c>
      <c r="E188" s="206" t="s">
        <v>358</v>
      </c>
      <c r="F188" s="207" t="s">
        <v>359</v>
      </c>
      <c r="G188" s="208" t="s">
        <v>236</v>
      </c>
      <c r="H188" s="209">
        <v>50.722999999999999</v>
      </c>
      <c r="I188" s="210"/>
      <c r="J188" s="211">
        <f>ROUND(I188*H188,2)</f>
        <v>0</v>
      </c>
      <c r="K188" s="207" t="s">
        <v>199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136</v>
      </c>
      <c r="AT188" s="216" t="s">
        <v>121</v>
      </c>
      <c r="AU188" s="216" t="s">
        <v>82</v>
      </c>
      <c r="AY188" s="18" t="s">
        <v>118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136</v>
      </c>
      <c r="BM188" s="216" t="s">
        <v>360</v>
      </c>
    </row>
    <row r="189" s="2" customFormat="1">
      <c r="A189" s="39"/>
      <c r="B189" s="40"/>
      <c r="C189" s="41"/>
      <c r="D189" s="218" t="s">
        <v>128</v>
      </c>
      <c r="E189" s="41"/>
      <c r="F189" s="219" t="s">
        <v>361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128</v>
      </c>
      <c r="AU189" s="18" t="s">
        <v>82</v>
      </c>
    </row>
    <row r="190" s="2" customFormat="1">
      <c r="A190" s="39"/>
      <c r="B190" s="40"/>
      <c r="C190" s="41"/>
      <c r="D190" s="247" t="s">
        <v>202</v>
      </c>
      <c r="E190" s="41"/>
      <c r="F190" s="248" t="s">
        <v>362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202</v>
      </c>
      <c r="AU190" s="18" t="s">
        <v>82</v>
      </c>
    </row>
    <row r="191" s="2" customFormat="1" ht="16.5" customHeight="1">
      <c r="A191" s="39"/>
      <c r="B191" s="40"/>
      <c r="C191" s="205" t="s">
        <v>363</v>
      </c>
      <c r="D191" s="205" t="s">
        <v>121</v>
      </c>
      <c r="E191" s="206" t="s">
        <v>364</v>
      </c>
      <c r="F191" s="207" t="s">
        <v>365</v>
      </c>
      <c r="G191" s="208" t="s">
        <v>236</v>
      </c>
      <c r="H191" s="209">
        <v>33.825000000000003</v>
      </c>
      <c r="I191" s="210"/>
      <c r="J191" s="211">
        <f>ROUND(I191*H191,2)</f>
        <v>0</v>
      </c>
      <c r="K191" s="207" t="s">
        <v>199</v>
      </c>
      <c r="L191" s="45"/>
      <c r="M191" s="212" t="s">
        <v>19</v>
      </c>
      <c r="N191" s="213" t="s">
        <v>43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136</v>
      </c>
      <c r="AT191" s="216" t="s">
        <v>121</v>
      </c>
      <c r="AU191" s="216" t="s">
        <v>82</v>
      </c>
      <c r="AY191" s="18" t="s">
        <v>118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80</v>
      </c>
      <c r="BK191" s="217">
        <f>ROUND(I191*H191,2)</f>
        <v>0</v>
      </c>
      <c r="BL191" s="18" t="s">
        <v>136</v>
      </c>
      <c r="BM191" s="216" t="s">
        <v>366</v>
      </c>
    </row>
    <row r="192" s="2" customFormat="1">
      <c r="A192" s="39"/>
      <c r="B192" s="40"/>
      <c r="C192" s="41"/>
      <c r="D192" s="218" t="s">
        <v>128</v>
      </c>
      <c r="E192" s="41"/>
      <c r="F192" s="219" t="s">
        <v>367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128</v>
      </c>
      <c r="AU192" s="18" t="s">
        <v>82</v>
      </c>
    </row>
    <row r="193" s="2" customFormat="1">
      <c r="A193" s="39"/>
      <c r="B193" s="40"/>
      <c r="C193" s="41"/>
      <c r="D193" s="247" t="s">
        <v>202</v>
      </c>
      <c r="E193" s="41"/>
      <c r="F193" s="248" t="s">
        <v>368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202</v>
      </c>
      <c r="AU193" s="18" t="s">
        <v>82</v>
      </c>
    </row>
    <row r="194" s="13" customFormat="1">
      <c r="A194" s="13"/>
      <c r="B194" s="223"/>
      <c r="C194" s="224"/>
      <c r="D194" s="218" t="s">
        <v>129</v>
      </c>
      <c r="E194" s="225" t="s">
        <v>19</v>
      </c>
      <c r="F194" s="226" t="s">
        <v>369</v>
      </c>
      <c r="G194" s="224"/>
      <c r="H194" s="225" t="s">
        <v>19</v>
      </c>
      <c r="I194" s="227"/>
      <c r="J194" s="224"/>
      <c r="K194" s="224"/>
      <c r="L194" s="228"/>
      <c r="M194" s="229"/>
      <c r="N194" s="230"/>
      <c r="O194" s="230"/>
      <c r="P194" s="230"/>
      <c r="Q194" s="230"/>
      <c r="R194" s="230"/>
      <c r="S194" s="230"/>
      <c r="T194" s="23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2" t="s">
        <v>129</v>
      </c>
      <c r="AU194" s="232" t="s">
        <v>82</v>
      </c>
      <c r="AV194" s="13" t="s">
        <v>80</v>
      </c>
      <c r="AW194" s="13" t="s">
        <v>33</v>
      </c>
      <c r="AX194" s="13" t="s">
        <v>72</v>
      </c>
      <c r="AY194" s="232" t="s">
        <v>118</v>
      </c>
    </row>
    <row r="195" s="14" customFormat="1">
      <c r="A195" s="14"/>
      <c r="B195" s="233"/>
      <c r="C195" s="234"/>
      <c r="D195" s="218" t="s">
        <v>129</v>
      </c>
      <c r="E195" s="235" t="s">
        <v>19</v>
      </c>
      <c r="F195" s="236" t="s">
        <v>241</v>
      </c>
      <c r="G195" s="234"/>
      <c r="H195" s="237">
        <v>33.825000000000003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3" t="s">
        <v>129</v>
      </c>
      <c r="AU195" s="243" t="s">
        <v>82</v>
      </c>
      <c r="AV195" s="14" t="s">
        <v>82</v>
      </c>
      <c r="AW195" s="14" t="s">
        <v>33</v>
      </c>
      <c r="AX195" s="14" t="s">
        <v>80</v>
      </c>
      <c r="AY195" s="243" t="s">
        <v>118</v>
      </c>
    </row>
    <row r="196" s="2" customFormat="1" ht="16.5" customHeight="1">
      <c r="A196" s="39"/>
      <c r="B196" s="40"/>
      <c r="C196" s="260" t="s">
        <v>370</v>
      </c>
      <c r="D196" s="260" t="s">
        <v>339</v>
      </c>
      <c r="E196" s="261" t="s">
        <v>340</v>
      </c>
      <c r="F196" s="262" t="s">
        <v>341</v>
      </c>
      <c r="G196" s="263" t="s">
        <v>342</v>
      </c>
      <c r="H196" s="264">
        <v>67.650000000000006</v>
      </c>
      <c r="I196" s="265"/>
      <c r="J196" s="266">
        <f>ROUND(I196*H196,2)</f>
        <v>0</v>
      </c>
      <c r="K196" s="262" t="s">
        <v>199</v>
      </c>
      <c r="L196" s="267"/>
      <c r="M196" s="268" t="s">
        <v>19</v>
      </c>
      <c r="N196" s="269" t="s">
        <v>43</v>
      </c>
      <c r="O196" s="85"/>
      <c r="P196" s="214">
        <f>O196*H196</f>
        <v>0</v>
      </c>
      <c r="Q196" s="214">
        <v>1</v>
      </c>
      <c r="R196" s="214">
        <f>Q196*H196</f>
        <v>67.650000000000006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245</v>
      </c>
      <c r="AT196" s="216" t="s">
        <v>339</v>
      </c>
      <c r="AU196" s="216" t="s">
        <v>82</v>
      </c>
      <c r="AY196" s="18" t="s">
        <v>118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136</v>
      </c>
      <c r="BM196" s="216" t="s">
        <v>371</v>
      </c>
    </row>
    <row r="197" s="2" customFormat="1">
      <c r="A197" s="39"/>
      <c r="B197" s="40"/>
      <c r="C197" s="41"/>
      <c r="D197" s="218" t="s">
        <v>128</v>
      </c>
      <c r="E197" s="41"/>
      <c r="F197" s="219" t="s">
        <v>341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128</v>
      </c>
      <c r="AU197" s="18" t="s">
        <v>82</v>
      </c>
    </row>
    <row r="198" s="14" customFormat="1">
      <c r="A198" s="14"/>
      <c r="B198" s="233"/>
      <c r="C198" s="234"/>
      <c r="D198" s="218" t="s">
        <v>129</v>
      </c>
      <c r="E198" s="234"/>
      <c r="F198" s="236" t="s">
        <v>372</v>
      </c>
      <c r="G198" s="234"/>
      <c r="H198" s="237">
        <v>67.650000000000006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3" t="s">
        <v>129</v>
      </c>
      <c r="AU198" s="243" t="s">
        <v>82</v>
      </c>
      <c r="AV198" s="14" t="s">
        <v>82</v>
      </c>
      <c r="AW198" s="14" t="s">
        <v>4</v>
      </c>
      <c r="AX198" s="14" t="s">
        <v>80</v>
      </c>
      <c r="AY198" s="243" t="s">
        <v>118</v>
      </c>
    </row>
    <row r="199" s="2" customFormat="1" ht="16.5" customHeight="1">
      <c r="A199" s="39"/>
      <c r="B199" s="40"/>
      <c r="C199" s="205" t="s">
        <v>373</v>
      </c>
      <c r="D199" s="205" t="s">
        <v>121</v>
      </c>
      <c r="E199" s="206" t="s">
        <v>374</v>
      </c>
      <c r="F199" s="207" t="s">
        <v>375</v>
      </c>
      <c r="G199" s="208" t="s">
        <v>198</v>
      </c>
      <c r="H199" s="209">
        <v>5</v>
      </c>
      <c r="I199" s="210"/>
      <c r="J199" s="211">
        <f>ROUND(I199*H199,2)</f>
        <v>0</v>
      </c>
      <c r="K199" s="207" t="s">
        <v>199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0.021350000000000001</v>
      </c>
      <c r="R199" s="214">
        <f>Q199*H199</f>
        <v>0.10675000000000001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136</v>
      </c>
      <c r="AT199" s="216" t="s">
        <v>121</v>
      </c>
      <c r="AU199" s="216" t="s">
        <v>82</v>
      </c>
      <c r="AY199" s="18" t="s">
        <v>118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80</v>
      </c>
      <c r="BK199" s="217">
        <f>ROUND(I199*H199,2)</f>
        <v>0</v>
      </c>
      <c r="BL199" s="18" t="s">
        <v>136</v>
      </c>
      <c r="BM199" s="216" t="s">
        <v>376</v>
      </c>
    </row>
    <row r="200" s="2" customFormat="1">
      <c r="A200" s="39"/>
      <c r="B200" s="40"/>
      <c r="C200" s="41"/>
      <c r="D200" s="218" t="s">
        <v>128</v>
      </c>
      <c r="E200" s="41"/>
      <c r="F200" s="219" t="s">
        <v>377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128</v>
      </c>
      <c r="AU200" s="18" t="s">
        <v>82</v>
      </c>
    </row>
    <row r="201" s="2" customFormat="1">
      <c r="A201" s="39"/>
      <c r="B201" s="40"/>
      <c r="C201" s="41"/>
      <c r="D201" s="247" t="s">
        <v>202</v>
      </c>
      <c r="E201" s="41"/>
      <c r="F201" s="248" t="s">
        <v>378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202</v>
      </c>
      <c r="AU201" s="18" t="s">
        <v>82</v>
      </c>
    </row>
    <row r="202" s="12" customFormat="1" ht="22.8" customHeight="1">
      <c r="A202" s="12"/>
      <c r="B202" s="189"/>
      <c r="C202" s="190"/>
      <c r="D202" s="191" t="s">
        <v>71</v>
      </c>
      <c r="E202" s="203" t="s">
        <v>82</v>
      </c>
      <c r="F202" s="203" t="s">
        <v>379</v>
      </c>
      <c r="G202" s="190"/>
      <c r="H202" s="190"/>
      <c r="I202" s="193"/>
      <c r="J202" s="204">
        <f>BK202</f>
        <v>0</v>
      </c>
      <c r="K202" s="190"/>
      <c r="L202" s="195"/>
      <c r="M202" s="196"/>
      <c r="N202" s="197"/>
      <c r="O202" s="197"/>
      <c r="P202" s="198">
        <f>SUM(P203:P254)</f>
        <v>0</v>
      </c>
      <c r="Q202" s="197"/>
      <c r="R202" s="198">
        <f>SUM(R203:R254)</f>
        <v>11.67525</v>
      </c>
      <c r="S202" s="197"/>
      <c r="T202" s="199">
        <f>SUM(T203:T254)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0" t="s">
        <v>80</v>
      </c>
      <c r="AT202" s="201" t="s">
        <v>71</v>
      </c>
      <c r="AU202" s="201" t="s">
        <v>80</v>
      </c>
      <c r="AY202" s="200" t="s">
        <v>118</v>
      </c>
      <c r="BK202" s="202">
        <f>SUM(BK203:BK254)</f>
        <v>0</v>
      </c>
    </row>
    <row r="203" s="2" customFormat="1" ht="16.5" customHeight="1">
      <c r="A203" s="39"/>
      <c r="B203" s="40"/>
      <c r="C203" s="205" t="s">
        <v>380</v>
      </c>
      <c r="D203" s="205" t="s">
        <v>121</v>
      </c>
      <c r="E203" s="206" t="s">
        <v>381</v>
      </c>
      <c r="F203" s="207" t="s">
        <v>382</v>
      </c>
      <c r="G203" s="208" t="s">
        <v>236</v>
      </c>
      <c r="H203" s="209">
        <v>0.68400000000000005</v>
      </c>
      <c r="I203" s="210"/>
      <c r="J203" s="211">
        <f>ROUND(I203*H203,2)</f>
        <v>0</v>
      </c>
      <c r="K203" s="207" t="s">
        <v>199</v>
      </c>
      <c r="L203" s="45"/>
      <c r="M203" s="212" t="s">
        <v>19</v>
      </c>
      <c r="N203" s="213" t="s">
        <v>43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136</v>
      </c>
      <c r="AT203" s="216" t="s">
        <v>121</v>
      </c>
      <c r="AU203" s="216" t="s">
        <v>82</v>
      </c>
      <c r="AY203" s="18" t="s">
        <v>118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80</v>
      </c>
      <c r="BK203" s="217">
        <f>ROUND(I203*H203,2)</f>
        <v>0</v>
      </c>
      <c r="BL203" s="18" t="s">
        <v>136</v>
      </c>
      <c r="BM203" s="216" t="s">
        <v>383</v>
      </c>
    </row>
    <row r="204" s="2" customFormat="1">
      <c r="A204" s="39"/>
      <c r="B204" s="40"/>
      <c r="C204" s="41"/>
      <c r="D204" s="218" t="s">
        <v>128</v>
      </c>
      <c r="E204" s="41"/>
      <c r="F204" s="219" t="s">
        <v>382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128</v>
      </c>
      <c r="AU204" s="18" t="s">
        <v>82</v>
      </c>
    </row>
    <row r="205" s="2" customFormat="1">
      <c r="A205" s="39"/>
      <c r="B205" s="40"/>
      <c r="C205" s="41"/>
      <c r="D205" s="247" t="s">
        <v>202</v>
      </c>
      <c r="E205" s="41"/>
      <c r="F205" s="248" t="s">
        <v>384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202</v>
      </c>
      <c r="AU205" s="18" t="s">
        <v>82</v>
      </c>
    </row>
    <row r="206" s="14" customFormat="1">
      <c r="A206" s="14"/>
      <c r="B206" s="233"/>
      <c r="C206" s="234"/>
      <c r="D206" s="218" t="s">
        <v>129</v>
      </c>
      <c r="E206" s="235" t="s">
        <v>19</v>
      </c>
      <c r="F206" s="236" t="s">
        <v>385</v>
      </c>
      <c r="G206" s="234"/>
      <c r="H206" s="237">
        <v>0.68400000000000005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3" t="s">
        <v>129</v>
      </c>
      <c r="AU206" s="243" t="s">
        <v>82</v>
      </c>
      <c r="AV206" s="14" t="s">
        <v>82</v>
      </c>
      <c r="AW206" s="14" t="s">
        <v>33</v>
      </c>
      <c r="AX206" s="14" t="s">
        <v>80</v>
      </c>
      <c r="AY206" s="243" t="s">
        <v>118</v>
      </c>
    </row>
    <row r="207" s="2" customFormat="1" ht="16.5" customHeight="1">
      <c r="A207" s="39"/>
      <c r="B207" s="40"/>
      <c r="C207" s="205" t="s">
        <v>386</v>
      </c>
      <c r="D207" s="205" t="s">
        <v>121</v>
      </c>
      <c r="E207" s="206" t="s">
        <v>387</v>
      </c>
      <c r="F207" s="207" t="s">
        <v>388</v>
      </c>
      <c r="G207" s="208" t="s">
        <v>389</v>
      </c>
      <c r="H207" s="209">
        <v>50</v>
      </c>
      <c r="I207" s="210"/>
      <c r="J207" s="211">
        <f>ROUND(I207*H207,2)</f>
        <v>0</v>
      </c>
      <c r="K207" s="207" t="s">
        <v>199</v>
      </c>
      <c r="L207" s="45"/>
      <c r="M207" s="212" t="s">
        <v>19</v>
      </c>
      <c r="N207" s="213" t="s">
        <v>43</v>
      </c>
      <c r="O207" s="85"/>
      <c r="P207" s="214">
        <f>O207*H207</f>
        <v>0</v>
      </c>
      <c r="Q207" s="214">
        <v>0.00027999999999999998</v>
      </c>
      <c r="R207" s="214">
        <f>Q207*H207</f>
        <v>0.013999999999999999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136</v>
      </c>
      <c r="AT207" s="216" t="s">
        <v>121</v>
      </c>
      <c r="AU207" s="216" t="s">
        <v>82</v>
      </c>
      <c r="AY207" s="18" t="s">
        <v>118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80</v>
      </c>
      <c r="BK207" s="217">
        <f>ROUND(I207*H207,2)</f>
        <v>0</v>
      </c>
      <c r="BL207" s="18" t="s">
        <v>136</v>
      </c>
      <c r="BM207" s="216" t="s">
        <v>390</v>
      </c>
    </row>
    <row r="208" s="2" customFormat="1">
      <c r="A208" s="39"/>
      <c r="B208" s="40"/>
      <c r="C208" s="41"/>
      <c r="D208" s="218" t="s">
        <v>128</v>
      </c>
      <c r="E208" s="41"/>
      <c r="F208" s="219" t="s">
        <v>391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128</v>
      </c>
      <c r="AU208" s="18" t="s">
        <v>82</v>
      </c>
    </row>
    <row r="209" s="2" customFormat="1">
      <c r="A209" s="39"/>
      <c r="B209" s="40"/>
      <c r="C209" s="41"/>
      <c r="D209" s="247" t="s">
        <v>202</v>
      </c>
      <c r="E209" s="41"/>
      <c r="F209" s="248" t="s">
        <v>392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202</v>
      </c>
      <c r="AU209" s="18" t="s">
        <v>82</v>
      </c>
    </row>
    <row r="210" s="13" customFormat="1">
      <c r="A210" s="13"/>
      <c r="B210" s="223"/>
      <c r="C210" s="224"/>
      <c r="D210" s="218" t="s">
        <v>129</v>
      </c>
      <c r="E210" s="225" t="s">
        <v>19</v>
      </c>
      <c r="F210" s="226" t="s">
        <v>393</v>
      </c>
      <c r="G210" s="224"/>
      <c r="H210" s="225" t="s">
        <v>19</v>
      </c>
      <c r="I210" s="227"/>
      <c r="J210" s="224"/>
      <c r="K210" s="224"/>
      <c r="L210" s="228"/>
      <c r="M210" s="229"/>
      <c r="N210" s="230"/>
      <c r="O210" s="230"/>
      <c r="P210" s="230"/>
      <c r="Q210" s="230"/>
      <c r="R210" s="230"/>
      <c r="S210" s="230"/>
      <c r="T210" s="23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129</v>
      </c>
      <c r="AU210" s="232" t="s">
        <v>82</v>
      </c>
      <c r="AV210" s="13" t="s">
        <v>80</v>
      </c>
      <c r="AW210" s="13" t="s">
        <v>33</v>
      </c>
      <c r="AX210" s="13" t="s">
        <v>72</v>
      </c>
      <c r="AY210" s="232" t="s">
        <v>118</v>
      </c>
    </row>
    <row r="211" s="14" customFormat="1">
      <c r="A211" s="14"/>
      <c r="B211" s="233"/>
      <c r="C211" s="234"/>
      <c r="D211" s="218" t="s">
        <v>129</v>
      </c>
      <c r="E211" s="235" t="s">
        <v>19</v>
      </c>
      <c r="F211" s="236" t="s">
        <v>394</v>
      </c>
      <c r="G211" s="234"/>
      <c r="H211" s="237">
        <v>50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3" t="s">
        <v>129</v>
      </c>
      <c r="AU211" s="243" t="s">
        <v>82</v>
      </c>
      <c r="AV211" s="14" t="s">
        <v>82</v>
      </c>
      <c r="AW211" s="14" t="s">
        <v>33</v>
      </c>
      <c r="AX211" s="14" t="s">
        <v>80</v>
      </c>
      <c r="AY211" s="243" t="s">
        <v>118</v>
      </c>
    </row>
    <row r="212" s="2" customFormat="1" ht="16.5" customHeight="1">
      <c r="A212" s="39"/>
      <c r="B212" s="40"/>
      <c r="C212" s="205" t="s">
        <v>395</v>
      </c>
      <c r="D212" s="205" t="s">
        <v>121</v>
      </c>
      <c r="E212" s="206" t="s">
        <v>396</v>
      </c>
      <c r="F212" s="207" t="s">
        <v>397</v>
      </c>
      <c r="G212" s="208" t="s">
        <v>389</v>
      </c>
      <c r="H212" s="209">
        <v>50</v>
      </c>
      <c r="I212" s="210"/>
      <c r="J212" s="211">
        <f>ROUND(I212*H212,2)</f>
        <v>0</v>
      </c>
      <c r="K212" s="207" t="s">
        <v>199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136</v>
      </c>
      <c r="AT212" s="216" t="s">
        <v>121</v>
      </c>
      <c r="AU212" s="216" t="s">
        <v>82</v>
      </c>
      <c r="AY212" s="18" t="s">
        <v>118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136</v>
      </c>
      <c r="BM212" s="216" t="s">
        <v>398</v>
      </c>
    </row>
    <row r="213" s="2" customFormat="1">
      <c r="A213" s="39"/>
      <c r="B213" s="40"/>
      <c r="C213" s="41"/>
      <c r="D213" s="218" t="s">
        <v>128</v>
      </c>
      <c r="E213" s="41"/>
      <c r="F213" s="219" t="s">
        <v>397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128</v>
      </c>
      <c r="AU213" s="18" t="s">
        <v>82</v>
      </c>
    </row>
    <row r="214" s="2" customFormat="1">
      <c r="A214" s="39"/>
      <c r="B214" s="40"/>
      <c r="C214" s="41"/>
      <c r="D214" s="247" t="s">
        <v>202</v>
      </c>
      <c r="E214" s="41"/>
      <c r="F214" s="248" t="s">
        <v>399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202</v>
      </c>
      <c r="AU214" s="18" t="s">
        <v>82</v>
      </c>
    </row>
    <row r="215" s="14" customFormat="1">
      <c r="A215" s="14"/>
      <c r="B215" s="233"/>
      <c r="C215" s="234"/>
      <c r="D215" s="218" t="s">
        <v>129</v>
      </c>
      <c r="E215" s="235" t="s">
        <v>19</v>
      </c>
      <c r="F215" s="236" t="s">
        <v>394</v>
      </c>
      <c r="G215" s="234"/>
      <c r="H215" s="237">
        <v>50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3" t="s">
        <v>129</v>
      </c>
      <c r="AU215" s="243" t="s">
        <v>82</v>
      </c>
      <c r="AV215" s="14" t="s">
        <v>82</v>
      </c>
      <c r="AW215" s="14" t="s">
        <v>33</v>
      </c>
      <c r="AX215" s="14" t="s">
        <v>80</v>
      </c>
      <c r="AY215" s="243" t="s">
        <v>118</v>
      </c>
    </row>
    <row r="216" s="2" customFormat="1" ht="21.75" customHeight="1">
      <c r="A216" s="39"/>
      <c r="B216" s="40"/>
      <c r="C216" s="205" t="s">
        <v>400</v>
      </c>
      <c r="D216" s="205" t="s">
        <v>121</v>
      </c>
      <c r="E216" s="206" t="s">
        <v>401</v>
      </c>
      <c r="F216" s="207" t="s">
        <v>402</v>
      </c>
      <c r="G216" s="208" t="s">
        <v>222</v>
      </c>
      <c r="H216" s="209">
        <v>16</v>
      </c>
      <c r="I216" s="210"/>
      <c r="J216" s="211">
        <f>ROUND(I216*H216,2)</f>
        <v>0</v>
      </c>
      <c r="K216" s="207" t="s">
        <v>199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0.00014999999999999999</v>
      </c>
      <c r="R216" s="214">
        <f>Q216*H216</f>
        <v>0.0023999999999999998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136</v>
      </c>
      <c r="AT216" s="216" t="s">
        <v>121</v>
      </c>
      <c r="AU216" s="216" t="s">
        <v>82</v>
      </c>
      <c r="AY216" s="18" t="s">
        <v>118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80</v>
      </c>
      <c r="BK216" s="217">
        <f>ROUND(I216*H216,2)</f>
        <v>0</v>
      </c>
      <c r="BL216" s="18" t="s">
        <v>136</v>
      </c>
      <c r="BM216" s="216" t="s">
        <v>403</v>
      </c>
    </row>
    <row r="217" s="2" customFormat="1">
      <c r="A217" s="39"/>
      <c r="B217" s="40"/>
      <c r="C217" s="41"/>
      <c r="D217" s="218" t="s">
        <v>128</v>
      </c>
      <c r="E217" s="41"/>
      <c r="F217" s="219" t="s">
        <v>404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128</v>
      </c>
      <c r="AU217" s="18" t="s">
        <v>82</v>
      </c>
    </row>
    <row r="218" s="2" customFormat="1">
      <c r="A218" s="39"/>
      <c r="B218" s="40"/>
      <c r="C218" s="41"/>
      <c r="D218" s="247" t="s">
        <v>202</v>
      </c>
      <c r="E218" s="41"/>
      <c r="F218" s="248" t="s">
        <v>405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202</v>
      </c>
      <c r="AU218" s="18" t="s">
        <v>82</v>
      </c>
    </row>
    <row r="219" s="13" customFormat="1">
      <c r="A219" s="13"/>
      <c r="B219" s="223"/>
      <c r="C219" s="224"/>
      <c r="D219" s="218" t="s">
        <v>129</v>
      </c>
      <c r="E219" s="225" t="s">
        <v>19</v>
      </c>
      <c r="F219" s="226" t="s">
        <v>406</v>
      </c>
      <c r="G219" s="224"/>
      <c r="H219" s="225" t="s">
        <v>19</v>
      </c>
      <c r="I219" s="227"/>
      <c r="J219" s="224"/>
      <c r="K219" s="224"/>
      <c r="L219" s="228"/>
      <c r="M219" s="229"/>
      <c r="N219" s="230"/>
      <c r="O219" s="230"/>
      <c r="P219" s="230"/>
      <c r="Q219" s="230"/>
      <c r="R219" s="230"/>
      <c r="S219" s="230"/>
      <c r="T219" s="23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2" t="s">
        <v>129</v>
      </c>
      <c r="AU219" s="232" t="s">
        <v>82</v>
      </c>
      <c r="AV219" s="13" t="s">
        <v>80</v>
      </c>
      <c r="AW219" s="13" t="s">
        <v>33</v>
      </c>
      <c r="AX219" s="13" t="s">
        <v>72</v>
      </c>
      <c r="AY219" s="232" t="s">
        <v>118</v>
      </c>
    </row>
    <row r="220" s="14" customFormat="1">
      <c r="A220" s="14"/>
      <c r="B220" s="233"/>
      <c r="C220" s="234"/>
      <c r="D220" s="218" t="s">
        <v>129</v>
      </c>
      <c r="E220" s="235" t="s">
        <v>19</v>
      </c>
      <c r="F220" s="236" t="s">
        <v>407</v>
      </c>
      <c r="G220" s="234"/>
      <c r="H220" s="237">
        <v>16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3" t="s">
        <v>129</v>
      </c>
      <c r="AU220" s="243" t="s">
        <v>82</v>
      </c>
      <c r="AV220" s="14" t="s">
        <v>82</v>
      </c>
      <c r="AW220" s="14" t="s">
        <v>33</v>
      </c>
      <c r="AX220" s="14" t="s">
        <v>80</v>
      </c>
      <c r="AY220" s="243" t="s">
        <v>118</v>
      </c>
    </row>
    <row r="221" s="2" customFormat="1" ht="16.5" customHeight="1">
      <c r="A221" s="39"/>
      <c r="B221" s="40"/>
      <c r="C221" s="260" t="s">
        <v>408</v>
      </c>
      <c r="D221" s="260" t="s">
        <v>339</v>
      </c>
      <c r="E221" s="261" t="s">
        <v>409</v>
      </c>
      <c r="F221" s="262" t="s">
        <v>410</v>
      </c>
      <c r="G221" s="263" t="s">
        <v>342</v>
      </c>
      <c r="H221" s="264">
        <v>7.6970000000000001</v>
      </c>
      <c r="I221" s="265"/>
      <c r="J221" s="266">
        <f>ROUND(I221*H221,2)</f>
        <v>0</v>
      </c>
      <c r="K221" s="262" t="s">
        <v>199</v>
      </c>
      <c r="L221" s="267"/>
      <c r="M221" s="268" t="s">
        <v>19</v>
      </c>
      <c r="N221" s="269" t="s">
        <v>43</v>
      </c>
      <c r="O221" s="85"/>
      <c r="P221" s="214">
        <f>O221*H221</f>
        <v>0</v>
      </c>
      <c r="Q221" s="214">
        <v>1</v>
      </c>
      <c r="R221" s="214">
        <f>Q221*H221</f>
        <v>7.6970000000000001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245</v>
      </c>
      <c r="AT221" s="216" t="s">
        <v>339</v>
      </c>
      <c r="AU221" s="216" t="s">
        <v>82</v>
      </c>
      <c r="AY221" s="18" t="s">
        <v>118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80</v>
      </c>
      <c r="BK221" s="217">
        <f>ROUND(I221*H221,2)</f>
        <v>0</v>
      </c>
      <c r="BL221" s="18" t="s">
        <v>136</v>
      </c>
      <c r="BM221" s="216" t="s">
        <v>411</v>
      </c>
    </row>
    <row r="222" s="2" customFormat="1">
      <c r="A222" s="39"/>
      <c r="B222" s="40"/>
      <c r="C222" s="41"/>
      <c r="D222" s="218" t="s">
        <v>128</v>
      </c>
      <c r="E222" s="41"/>
      <c r="F222" s="219" t="s">
        <v>410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128</v>
      </c>
      <c r="AU222" s="18" t="s">
        <v>82</v>
      </c>
    </row>
    <row r="223" s="13" customFormat="1">
      <c r="A223" s="13"/>
      <c r="B223" s="223"/>
      <c r="C223" s="224"/>
      <c r="D223" s="218" t="s">
        <v>129</v>
      </c>
      <c r="E223" s="225" t="s">
        <v>19</v>
      </c>
      <c r="F223" s="226" t="s">
        <v>406</v>
      </c>
      <c r="G223" s="224"/>
      <c r="H223" s="225" t="s">
        <v>19</v>
      </c>
      <c r="I223" s="227"/>
      <c r="J223" s="224"/>
      <c r="K223" s="224"/>
      <c r="L223" s="228"/>
      <c r="M223" s="229"/>
      <c r="N223" s="230"/>
      <c r="O223" s="230"/>
      <c r="P223" s="230"/>
      <c r="Q223" s="230"/>
      <c r="R223" s="230"/>
      <c r="S223" s="230"/>
      <c r="T223" s="23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2" t="s">
        <v>129</v>
      </c>
      <c r="AU223" s="232" t="s">
        <v>82</v>
      </c>
      <c r="AV223" s="13" t="s">
        <v>80</v>
      </c>
      <c r="AW223" s="13" t="s">
        <v>33</v>
      </c>
      <c r="AX223" s="13" t="s">
        <v>72</v>
      </c>
      <c r="AY223" s="232" t="s">
        <v>118</v>
      </c>
    </row>
    <row r="224" s="14" customFormat="1">
      <c r="A224" s="14"/>
      <c r="B224" s="233"/>
      <c r="C224" s="234"/>
      <c r="D224" s="218" t="s">
        <v>129</v>
      </c>
      <c r="E224" s="235" t="s">
        <v>19</v>
      </c>
      <c r="F224" s="236" t="s">
        <v>412</v>
      </c>
      <c r="G224" s="234"/>
      <c r="H224" s="237">
        <v>7.6970000000000001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3" t="s">
        <v>129</v>
      </c>
      <c r="AU224" s="243" t="s">
        <v>82</v>
      </c>
      <c r="AV224" s="14" t="s">
        <v>82</v>
      </c>
      <c r="AW224" s="14" t="s">
        <v>33</v>
      </c>
      <c r="AX224" s="14" t="s">
        <v>80</v>
      </c>
      <c r="AY224" s="243" t="s">
        <v>118</v>
      </c>
    </row>
    <row r="225" s="2" customFormat="1" ht="16.5" customHeight="1">
      <c r="A225" s="39"/>
      <c r="B225" s="40"/>
      <c r="C225" s="205" t="s">
        <v>413</v>
      </c>
      <c r="D225" s="205" t="s">
        <v>121</v>
      </c>
      <c r="E225" s="206" t="s">
        <v>414</v>
      </c>
      <c r="F225" s="207" t="s">
        <v>415</v>
      </c>
      <c r="G225" s="208" t="s">
        <v>389</v>
      </c>
      <c r="H225" s="209">
        <v>5</v>
      </c>
      <c r="I225" s="210"/>
      <c r="J225" s="211">
        <f>ROUND(I225*H225,2)</f>
        <v>0</v>
      </c>
      <c r="K225" s="207" t="s">
        <v>199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0.03739</v>
      </c>
      <c r="R225" s="214">
        <f>Q225*H225</f>
        <v>0.18695000000000001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136</v>
      </c>
      <c r="AT225" s="216" t="s">
        <v>121</v>
      </c>
      <c r="AU225" s="216" t="s">
        <v>82</v>
      </c>
      <c r="AY225" s="18" t="s">
        <v>118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80</v>
      </c>
      <c r="BK225" s="217">
        <f>ROUND(I225*H225,2)</f>
        <v>0</v>
      </c>
      <c r="BL225" s="18" t="s">
        <v>136</v>
      </c>
      <c r="BM225" s="216" t="s">
        <v>416</v>
      </c>
    </row>
    <row r="226" s="2" customFormat="1">
      <c r="A226" s="39"/>
      <c r="B226" s="40"/>
      <c r="C226" s="41"/>
      <c r="D226" s="218" t="s">
        <v>128</v>
      </c>
      <c r="E226" s="41"/>
      <c r="F226" s="219" t="s">
        <v>417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128</v>
      </c>
      <c r="AU226" s="18" t="s">
        <v>82</v>
      </c>
    </row>
    <row r="227" s="2" customFormat="1">
      <c r="A227" s="39"/>
      <c r="B227" s="40"/>
      <c r="C227" s="41"/>
      <c r="D227" s="247" t="s">
        <v>202</v>
      </c>
      <c r="E227" s="41"/>
      <c r="F227" s="248" t="s">
        <v>418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202</v>
      </c>
      <c r="AU227" s="18" t="s">
        <v>82</v>
      </c>
    </row>
    <row r="228" s="13" customFormat="1">
      <c r="A228" s="13"/>
      <c r="B228" s="223"/>
      <c r="C228" s="224"/>
      <c r="D228" s="218" t="s">
        <v>129</v>
      </c>
      <c r="E228" s="225" t="s">
        <v>19</v>
      </c>
      <c r="F228" s="226" t="s">
        <v>419</v>
      </c>
      <c r="G228" s="224"/>
      <c r="H228" s="225" t="s">
        <v>19</v>
      </c>
      <c r="I228" s="227"/>
      <c r="J228" s="224"/>
      <c r="K228" s="224"/>
      <c r="L228" s="228"/>
      <c r="M228" s="229"/>
      <c r="N228" s="230"/>
      <c r="O228" s="230"/>
      <c r="P228" s="230"/>
      <c r="Q228" s="230"/>
      <c r="R228" s="230"/>
      <c r="S228" s="230"/>
      <c r="T228" s="23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2" t="s">
        <v>129</v>
      </c>
      <c r="AU228" s="232" t="s">
        <v>82</v>
      </c>
      <c r="AV228" s="13" t="s">
        <v>80</v>
      </c>
      <c r="AW228" s="13" t="s">
        <v>33</v>
      </c>
      <c r="AX228" s="13" t="s">
        <v>72</v>
      </c>
      <c r="AY228" s="232" t="s">
        <v>118</v>
      </c>
    </row>
    <row r="229" s="14" customFormat="1">
      <c r="A229" s="14"/>
      <c r="B229" s="233"/>
      <c r="C229" s="234"/>
      <c r="D229" s="218" t="s">
        <v>129</v>
      </c>
      <c r="E229" s="235" t="s">
        <v>19</v>
      </c>
      <c r="F229" s="236" t="s">
        <v>420</v>
      </c>
      <c r="G229" s="234"/>
      <c r="H229" s="237">
        <v>5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3" t="s">
        <v>129</v>
      </c>
      <c r="AU229" s="243" t="s">
        <v>82</v>
      </c>
      <c r="AV229" s="14" t="s">
        <v>82</v>
      </c>
      <c r="AW229" s="14" t="s">
        <v>33</v>
      </c>
      <c r="AX229" s="14" t="s">
        <v>80</v>
      </c>
      <c r="AY229" s="243" t="s">
        <v>118</v>
      </c>
    </row>
    <row r="230" s="2" customFormat="1" ht="16.5" customHeight="1">
      <c r="A230" s="39"/>
      <c r="B230" s="40"/>
      <c r="C230" s="205" t="s">
        <v>421</v>
      </c>
      <c r="D230" s="205" t="s">
        <v>121</v>
      </c>
      <c r="E230" s="206" t="s">
        <v>422</v>
      </c>
      <c r="F230" s="207" t="s">
        <v>423</v>
      </c>
      <c r="G230" s="208" t="s">
        <v>389</v>
      </c>
      <c r="H230" s="209">
        <v>40</v>
      </c>
      <c r="I230" s="210"/>
      <c r="J230" s="211">
        <f>ROUND(I230*H230,2)</f>
        <v>0</v>
      </c>
      <c r="K230" s="207" t="s">
        <v>199</v>
      </c>
      <c r="L230" s="45"/>
      <c r="M230" s="212" t="s">
        <v>19</v>
      </c>
      <c r="N230" s="213" t="s">
        <v>43</v>
      </c>
      <c r="O230" s="85"/>
      <c r="P230" s="214">
        <f>O230*H230</f>
        <v>0</v>
      </c>
      <c r="Q230" s="214">
        <v>0.03739</v>
      </c>
      <c r="R230" s="214">
        <f>Q230*H230</f>
        <v>1.4956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136</v>
      </c>
      <c r="AT230" s="216" t="s">
        <v>121</v>
      </c>
      <c r="AU230" s="216" t="s">
        <v>82</v>
      </c>
      <c r="AY230" s="18" t="s">
        <v>118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80</v>
      </c>
      <c r="BK230" s="217">
        <f>ROUND(I230*H230,2)</f>
        <v>0</v>
      </c>
      <c r="BL230" s="18" t="s">
        <v>136</v>
      </c>
      <c r="BM230" s="216" t="s">
        <v>424</v>
      </c>
    </row>
    <row r="231" s="2" customFormat="1">
      <c r="A231" s="39"/>
      <c r="B231" s="40"/>
      <c r="C231" s="41"/>
      <c r="D231" s="218" t="s">
        <v>128</v>
      </c>
      <c r="E231" s="41"/>
      <c r="F231" s="219" t="s">
        <v>425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128</v>
      </c>
      <c r="AU231" s="18" t="s">
        <v>82</v>
      </c>
    </row>
    <row r="232" s="2" customFormat="1">
      <c r="A232" s="39"/>
      <c r="B232" s="40"/>
      <c r="C232" s="41"/>
      <c r="D232" s="247" t="s">
        <v>202</v>
      </c>
      <c r="E232" s="41"/>
      <c r="F232" s="248" t="s">
        <v>426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202</v>
      </c>
      <c r="AU232" s="18" t="s">
        <v>82</v>
      </c>
    </row>
    <row r="233" s="13" customFormat="1">
      <c r="A233" s="13"/>
      <c r="B233" s="223"/>
      <c r="C233" s="224"/>
      <c r="D233" s="218" t="s">
        <v>129</v>
      </c>
      <c r="E233" s="225" t="s">
        <v>19</v>
      </c>
      <c r="F233" s="226" t="s">
        <v>427</v>
      </c>
      <c r="G233" s="224"/>
      <c r="H233" s="225" t="s">
        <v>19</v>
      </c>
      <c r="I233" s="227"/>
      <c r="J233" s="224"/>
      <c r="K233" s="224"/>
      <c r="L233" s="228"/>
      <c r="M233" s="229"/>
      <c r="N233" s="230"/>
      <c r="O233" s="230"/>
      <c r="P233" s="230"/>
      <c r="Q233" s="230"/>
      <c r="R233" s="230"/>
      <c r="S233" s="230"/>
      <c r="T233" s="23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2" t="s">
        <v>129</v>
      </c>
      <c r="AU233" s="232" t="s">
        <v>82</v>
      </c>
      <c r="AV233" s="13" t="s">
        <v>80</v>
      </c>
      <c r="AW233" s="13" t="s">
        <v>33</v>
      </c>
      <c r="AX233" s="13" t="s">
        <v>72</v>
      </c>
      <c r="AY233" s="232" t="s">
        <v>118</v>
      </c>
    </row>
    <row r="234" s="14" customFormat="1">
      <c r="A234" s="14"/>
      <c r="B234" s="233"/>
      <c r="C234" s="234"/>
      <c r="D234" s="218" t="s">
        <v>129</v>
      </c>
      <c r="E234" s="235" t="s">
        <v>19</v>
      </c>
      <c r="F234" s="236" t="s">
        <v>428</v>
      </c>
      <c r="G234" s="234"/>
      <c r="H234" s="237">
        <v>40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3" t="s">
        <v>129</v>
      </c>
      <c r="AU234" s="243" t="s">
        <v>82</v>
      </c>
      <c r="AV234" s="14" t="s">
        <v>82</v>
      </c>
      <c r="AW234" s="14" t="s">
        <v>33</v>
      </c>
      <c r="AX234" s="14" t="s">
        <v>80</v>
      </c>
      <c r="AY234" s="243" t="s">
        <v>118</v>
      </c>
    </row>
    <row r="235" s="2" customFormat="1" ht="16.5" customHeight="1">
      <c r="A235" s="39"/>
      <c r="B235" s="40"/>
      <c r="C235" s="260" t="s">
        <v>429</v>
      </c>
      <c r="D235" s="260" t="s">
        <v>339</v>
      </c>
      <c r="E235" s="261" t="s">
        <v>430</v>
      </c>
      <c r="F235" s="262" t="s">
        <v>431</v>
      </c>
      <c r="G235" s="263" t="s">
        <v>389</v>
      </c>
      <c r="H235" s="264">
        <v>49.5</v>
      </c>
      <c r="I235" s="265"/>
      <c r="J235" s="266">
        <f>ROUND(I235*H235,2)</f>
        <v>0</v>
      </c>
      <c r="K235" s="262" t="s">
        <v>19</v>
      </c>
      <c r="L235" s="267"/>
      <c r="M235" s="268" t="s">
        <v>19</v>
      </c>
      <c r="N235" s="269" t="s">
        <v>43</v>
      </c>
      <c r="O235" s="85"/>
      <c r="P235" s="214">
        <f>O235*H235</f>
        <v>0</v>
      </c>
      <c r="Q235" s="214">
        <v>0.043400000000000001</v>
      </c>
      <c r="R235" s="214">
        <f>Q235*H235</f>
        <v>2.1482999999999999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245</v>
      </c>
      <c r="AT235" s="216" t="s">
        <v>339</v>
      </c>
      <c r="AU235" s="216" t="s">
        <v>82</v>
      </c>
      <c r="AY235" s="18" t="s">
        <v>118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80</v>
      </c>
      <c r="BK235" s="217">
        <f>ROUND(I235*H235,2)</f>
        <v>0</v>
      </c>
      <c r="BL235" s="18" t="s">
        <v>136</v>
      </c>
      <c r="BM235" s="216" t="s">
        <v>432</v>
      </c>
    </row>
    <row r="236" s="2" customFormat="1">
      <c r="A236" s="39"/>
      <c r="B236" s="40"/>
      <c r="C236" s="41"/>
      <c r="D236" s="218" t="s">
        <v>128</v>
      </c>
      <c r="E236" s="41"/>
      <c r="F236" s="219" t="s">
        <v>433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128</v>
      </c>
      <c r="AU236" s="18" t="s">
        <v>82</v>
      </c>
    </row>
    <row r="237" s="14" customFormat="1">
      <c r="A237" s="14"/>
      <c r="B237" s="233"/>
      <c r="C237" s="234"/>
      <c r="D237" s="218" t="s">
        <v>129</v>
      </c>
      <c r="E237" s="235" t="s">
        <v>19</v>
      </c>
      <c r="F237" s="236" t="s">
        <v>434</v>
      </c>
      <c r="G237" s="234"/>
      <c r="H237" s="237">
        <v>45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3" t="s">
        <v>129</v>
      </c>
      <c r="AU237" s="243" t="s">
        <v>82</v>
      </c>
      <c r="AV237" s="14" t="s">
        <v>82</v>
      </c>
      <c r="AW237" s="14" t="s">
        <v>33</v>
      </c>
      <c r="AX237" s="14" t="s">
        <v>80</v>
      </c>
      <c r="AY237" s="243" t="s">
        <v>118</v>
      </c>
    </row>
    <row r="238" s="14" customFormat="1">
      <c r="A238" s="14"/>
      <c r="B238" s="233"/>
      <c r="C238" s="234"/>
      <c r="D238" s="218" t="s">
        <v>129</v>
      </c>
      <c r="E238" s="234"/>
      <c r="F238" s="236" t="s">
        <v>435</v>
      </c>
      <c r="G238" s="234"/>
      <c r="H238" s="237">
        <v>49.5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3" t="s">
        <v>129</v>
      </c>
      <c r="AU238" s="243" t="s">
        <v>82</v>
      </c>
      <c r="AV238" s="14" t="s">
        <v>82</v>
      </c>
      <c r="AW238" s="14" t="s">
        <v>4</v>
      </c>
      <c r="AX238" s="14" t="s">
        <v>80</v>
      </c>
      <c r="AY238" s="243" t="s">
        <v>118</v>
      </c>
    </row>
    <row r="239" s="2" customFormat="1" ht="16.5" customHeight="1">
      <c r="A239" s="39"/>
      <c r="B239" s="40"/>
      <c r="C239" s="205" t="s">
        <v>436</v>
      </c>
      <c r="D239" s="205" t="s">
        <v>121</v>
      </c>
      <c r="E239" s="206" t="s">
        <v>437</v>
      </c>
      <c r="F239" s="207" t="s">
        <v>438</v>
      </c>
      <c r="G239" s="208" t="s">
        <v>198</v>
      </c>
      <c r="H239" s="209">
        <v>10</v>
      </c>
      <c r="I239" s="210"/>
      <c r="J239" s="211">
        <f>ROUND(I239*H239,2)</f>
        <v>0</v>
      </c>
      <c r="K239" s="207" t="s">
        <v>199</v>
      </c>
      <c r="L239" s="45"/>
      <c r="M239" s="212" t="s">
        <v>19</v>
      </c>
      <c r="N239" s="213" t="s">
        <v>43</v>
      </c>
      <c r="O239" s="85"/>
      <c r="P239" s="214">
        <f>O239*H239</f>
        <v>0</v>
      </c>
      <c r="Q239" s="214">
        <v>0.00071000000000000002</v>
      </c>
      <c r="R239" s="214">
        <f>Q239*H239</f>
        <v>0.0071000000000000004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136</v>
      </c>
      <c r="AT239" s="216" t="s">
        <v>121</v>
      </c>
      <c r="AU239" s="216" t="s">
        <v>82</v>
      </c>
      <c r="AY239" s="18" t="s">
        <v>118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80</v>
      </c>
      <c r="BK239" s="217">
        <f>ROUND(I239*H239,2)</f>
        <v>0</v>
      </c>
      <c r="BL239" s="18" t="s">
        <v>136</v>
      </c>
      <c r="BM239" s="216" t="s">
        <v>439</v>
      </c>
    </row>
    <row r="240" s="2" customFormat="1">
      <c r="A240" s="39"/>
      <c r="B240" s="40"/>
      <c r="C240" s="41"/>
      <c r="D240" s="218" t="s">
        <v>128</v>
      </c>
      <c r="E240" s="41"/>
      <c r="F240" s="219" t="s">
        <v>440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128</v>
      </c>
      <c r="AU240" s="18" t="s">
        <v>82</v>
      </c>
    </row>
    <row r="241" s="2" customFormat="1">
      <c r="A241" s="39"/>
      <c r="B241" s="40"/>
      <c r="C241" s="41"/>
      <c r="D241" s="247" t="s">
        <v>202</v>
      </c>
      <c r="E241" s="41"/>
      <c r="F241" s="248" t="s">
        <v>441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202</v>
      </c>
      <c r="AU241" s="18" t="s">
        <v>82</v>
      </c>
    </row>
    <row r="242" s="14" customFormat="1">
      <c r="A242" s="14"/>
      <c r="B242" s="233"/>
      <c r="C242" s="234"/>
      <c r="D242" s="218" t="s">
        <v>129</v>
      </c>
      <c r="E242" s="235" t="s">
        <v>19</v>
      </c>
      <c r="F242" s="236" t="s">
        <v>442</v>
      </c>
      <c r="G242" s="234"/>
      <c r="H242" s="237">
        <v>10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3" t="s">
        <v>129</v>
      </c>
      <c r="AU242" s="243" t="s">
        <v>82</v>
      </c>
      <c r="AV242" s="14" t="s">
        <v>82</v>
      </c>
      <c r="AW242" s="14" t="s">
        <v>33</v>
      </c>
      <c r="AX242" s="14" t="s">
        <v>80</v>
      </c>
      <c r="AY242" s="243" t="s">
        <v>118</v>
      </c>
    </row>
    <row r="243" s="2" customFormat="1" ht="16.5" customHeight="1">
      <c r="A243" s="39"/>
      <c r="B243" s="40"/>
      <c r="C243" s="260" t="s">
        <v>443</v>
      </c>
      <c r="D243" s="260" t="s">
        <v>339</v>
      </c>
      <c r="E243" s="261" t="s">
        <v>444</v>
      </c>
      <c r="F243" s="262" t="s">
        <v>445</v>
      </c>
      <c r="G243" s="263" t="s">
        <v>342</v>
      </c>
      <c r="H243" s="264">
        <v>0.063</v>
      </c>
      <c r="I243" s="265"/>
      <c r="J243" s="266">
        <f>ROUND(I243*H243,2)</f>
        <v>0</v>
      </c>
      <c r="K243" s="262" t="s">
        <v>199</v>
      </c>
      <c r="L243" s="267"/>
      <c r="M243" s="268" t="s">
        <v>19</v>
      </c>
      <c r="N243" s="269" t="s">
        <v>43</v>
      </c>
      <c r="O243" s="85"/>
      <c r="P243" s="214">
        <f>O243*H243</f>
        <v>0</v>
      </c>
      <c r="Q243" s="214">
        <v>1</v>
      </c>
      <c r="R243" s="214">
        <f>Q243*H243</f>
        <v>0.063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245</v>
      </c>
      <c r="AT243" s="216" t="s">
        <v>339</v>
      </c>
      <c r="AU243" s="216" t="s">
        <v>82</v>
      </c>
      <c r="AY243" s="18" t="s">
        <v>118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80</v>
      </c>
      <c r="BK243" s="217">
        <f>ROUND(I243*H243,2)</f>
        <v>0</v>
      </c>
      <c r="BL243" s="18" t="s">
        <v>136</v>
      </c>
      <c r="BM243" s="216" t="s">
        <v>446</v>
      </c>
    </row>
    <row r="244" s="2" customFormat="1">
      <c r="A244" s="39"/>
      <c r="B244" s="40"/>
      <c r="C244" s="41"/>
      <c r="D244" s="218" t="s">
        <v>128</v>
      </c>
      <c r="E244" s="41"/>
      <c r="F244" s="219" t="s">
        <v>445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128</v>
      </c>
      <c r="AU244" s="18" t="s">
        <v>82</v>
      </c>
    </row>
    <row r="245" s="13" customFormat="1">
      <c r="A245" s="13"/>
      <c r="B245" s="223"/>
      <c r="C245" s="224"/>
      <c r="D245" s="218" t="s">
        <v>129</v>
      </c>
      <c r="E245" s="225" t="s">
        <v>19</v>
      </c>
      <c r="F245" s="226" t="s">
        <v>447</v>
      </c>
      <c r="G245" s="224"/>
      <c r="H245" s="225" t="s">
        <v>19</v>
      </c>
      <c r="I245" s="227"/>
      <c r="J245" s="224"/>
      <c r="K245" s="224"/>
      <c r="L245" s="228"/>
      <c r="M245" s="229"/>
      <c r="N245" s="230"/>
      <c r="O245" s="230"/>
      <c r="P245" s="230"/>
      <c r="Q245" s="230"/>
      <c r="R245" s="230"/>
      <c r="S245" s="230"/>
      <c r="T245" s="23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2" t="s">
        <v>129</v>
      </c>
      <c r="AU245" s="232" t="s">
        <v>82</v>
      </c>
      <c r="AV245" s="13" t="s">
        <v>80</v>
      </c>
      <c r="AW245" s="13" t="s">
        <v>33</v>
      </c>
      <c r="AX245" s="13" t="s">
        <v>72</v>
      </c>
      <c r="AY245" s="232" t="s">
        <v>118</v>
      </c>
    </row>
    <row r="246" s="14" customFormat="1">
      <c r="A246" s="14"/>
      <c r="B246" s="233"/>
      <c r="C246" s="234"/>
      <c r="D246" s="218" t="s">
        <v>129</v>
      </c>
      <c r="E246" s="235" t="s">
        <v>19</v>
      </c>
      <c r="F246" s="236" t="s">
        <v>448</v>
      </c>
      <c r="G246" s="234"/>
      <c r="H246" s="237">
        <v>0.063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3" t="s">
        <v>129</v>
      </c>
      <c r="AU246" s="243" t="s">
        <v>82</v>
      </c>
      <c r="AV246" s="14" t="s">
        <v>82</v>
      </c>
      <c r="AW246" s="14" t="s">
        <v>33</v>
      </c>
      <c r="AX246" s="14" t="s">
        <v>80</v>
      </c>
      <c r="AY246" s="243" t="s">
        <v>118</v>
      </c>
    </row>
    <row r="247" s="2" customFormat="1" ht="16.5" customHeight="1">
      <c r="A247" s="39"/>
      <c r="B247" s="40"/>
      <c r="C247" s="260" t="s">
        <v>449</v>
      </c>
      <c r="D247" s="260" t="s">
        <v>339</v>
      </c>
      <c r="E247" s="261" t="s">
        <v>450</v>
      </c>
      <c r="F247" s="262" t="s">
        <v>451</v>
      </c>
      <c r="G247" s="263" t="s">
        <v>342</v>
      </c>
      <c r="H247" s="264">
        <v>0.039</v>
      </c>
      <c r="I247" s="265"/>
      <c r="J247" s="266">
        <f>ROUND(I247*H247,2)</f>
        <v>0</v>
      </c>
      <c r="K247" s="262" t="s">
        <v>199</v>
      </c>
      <c r="L247" s="267"/>
      <c r="M247" s="268" t="s">
        <v>19</v>
      </c>
      <c r="N247" s="269" t="s">
        <v>43</v>
      </c>
      <c r="O247" s="85"/>
      <c r="P247" s="214">
        <f>O247*H247</f>
        <v>0</v>
      </c>
      <c r="Q247" s="214">
        <v>1</v>
      </c>
      <c r="R247" s="214">
        <f>Q247*H247</f>
        <v>0.039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245</v>
      </c>
      <c r="AT247" s="216" t="s">
        <v>339</v>
      </c>
      <c r="AU247" s="216" t="s">
        <v>82</v>
      </c>
      <c r="AY247" s="18" t="s">
        <v>118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80</v>
      </c>
      <c r="BK247" s="217">
        <f>ROUND(I247*H247,2)</f>
        <v>0</v>
      </c>
      <c r="BL247" s="18" t="s">
        <v>136</v>
      </c>
      <c r="BM247" s="216" t="s">
        <v>452</v>
      </c>
    </row>
    <row r="248" s="2" customFormat="1">
      <c r="A248" s="39"/>
      <c r="B248" s="40"/>
      <c r="C248" s="41"/>
      <c r="D248" s="218" t="s">
        <v>128</v>
      </c>
      <c r="E248" s="41"/>
      <c r="F248" s="219" t="s">
        <v>451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128</v>
      </c>
      <c r="AU248" s="18" t="s">
        <v>82</v>
      </c>
    </row>
    <row r="249" s="13" customFormat="1">
      <c r="A249" s="13"/>
      <c r="B249" s="223"/>
      <c r="C249" s="224"/>
      <c r="D249" s="218" t="s">
        <v>129</v>
      </c>
      <c r="E249" s="225" t="s">
        <v>19</v>
      </c>
      <c r="F249" s="226" t="s">
        <v>453</v>
      </c>
      <c r="G249" s="224"/>
      <c r="H249" s="225" t="s">
        <v>19</v>
      </c>
      <c r="I249" s="227"/>
      <c r="J249" s="224"/>
      <c r="K249" s="224"/>
      <c r="L249" s="228"/>
      <c r="M249" s="229"/>
      <c r="N249" s="230"/>
      <c r="O249" s="230"/>
      <c r="P249" s="230"/>
      <c r="Q249" s="230"/>
      <c r="R249" s="230"/>
      <c r="S249" s="230"/>
      <c r="T249" s="23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2" t="s">
        <v>129</v>
      </c>
      <c r="AU249" s="232" t="s">
        <v>82</v>
      </c>
      <c r="AV249" s="13" t="s">
        <v>80</v>
      </c>
      <c r="AW249" s="13" t="s">
        <v>33</v>
      </c>
      <c r="AX249" s="13" t="s">
        <v>72</v>
      </c>
      <c r="AY249" s="232" t="s">
        <v>118</v>
      </c>
    </row>
    <row r="250" s="14" customFormat="1">
      <c r="A250" s="14"/>
      <c r="B250" s="233"/>
      <c r="C250" s="234"/>
      <c r="D250" s="218" t="s">
        <v>129</v>
      </c>
      <c r="E250" s="235" t="s">
        <v>19</v>
      </c>
      <c r="F250" s="236" t="s">
        <v>454</v>
      </c>
      <c r="G250" s="234"/>
      <c r="H250" s="237">
        <v>0.039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3" t="s">
        <v>129</v>
      </c>
      <c r="AU250" s="243" t="s">
        <v>82</v>
      </c>
      <c r="AV250" s="14" t="s">
        <v>82</v>
      </c>
      <c r="AW250" s="14" t="s">
        <v>33</v>
      </c>
      <c r="AX250" s="14" t="s">
        <v>80</v>
      </c>
      <c r="AY250" s="243" t="s">
        <v>118</v>
      </c>
    </row>
    <row r="251" s="2" customFormat="1" ht="16.5" customHeight="1">
      <c r="A251" s="39"/>
      <c r="B251" s="40"/>
      <c r="C251" s="260" t="s">
        <v>455</v>
      </c>
      <c r="D251" s="260" t="s">
        <v>339</v>
      </c>
      <c r="E251" s="261" t="s">
        <v>456</v>
      </c>
      <c r="F251" s="262" t="s">
        <v>457</v>
      </c>
      <c r="G251" s="263" t="s">
        <v>389</v>
      </c>
      <c r="H251" s="264">
        <v>1</v>
      </c>
      <c r="I251" s="265"/>
      <c r="J251" s="266">
        <f>ROUND(I251*H251,2)</f>
        <v>0</v>
      </c>
      <c r="K251" s="262" t="s">
        <v>199</v>
      </c>
      <c r="L251" s="267"/>
      <c r="M251" s="268" t="s">
        <v>19</v>
      </c>
      <c r="N251" s="269" t="s">
        <v>43</v>
      </c>
      <c r="O251" s="85"/>
      <c r="P251" s="214">
        <f>O251*H251</f>
        <v>0</v>
      </c>
      <c r="Q251" s="214">
        <v>0.021899999999999999</v>
      </c>
      <c r="R251" s="214">
        <f>Q251*H251</f>
        <v>0.021899999999999999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245</v>
      </c>
      <c r="AT251" s="216" t="s">
        <v>339</v>
      </c>
      <c r="AU251" s="216" t="s">
        <v>82</v>
      </c>
      <c r="AY251" s="18" t="s">
        <v>118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80</v>
      </c>
      <c r="BK251" s="217">
        <f>ROUND(I251*H251,2)</f>
        <v>0</v>
      </c>
      <c r="BL251" s="18" t="s">
        <v>136</v>
      </c>
      <c r="BM251" s="216" t="s">
        <v>458</v>
      </c>
    </row>
    <row r="252" s="2" customFormat="1">
      <c r="A252" s="39"/>
      <c r="B252" s="40"/>
      <c r="C252" s="41"/>
      <c r="D252" s="218" t="s">
        <v>128</v>
      </c>
      <c r="E252" s="41"/>
      <c r="F252" s="219" t="s">
        <v>457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128</v>
      </c>
      <c r="AU252" s="18" t="s">
        <v>82</v>
      </c>
    </row>
    <row r="253" s="13" customFormat="1">
      <c r="A253" s="13"/>
      <c r="B253" s="223"/>
      <c r="C253" s="224"/>
      <c r="D253" s="218" t="s">
        <v>129</v>
      </c>
      <c r="E253" s="225" t="s">
        <v>19</v>
      </c>
      <c r="F253" s="226" t="s">
        <v>459</v>
      </c>
      <c r="G253" s="224"/>
      <c r="H253" s="225" t="s">
        <v>19</v>
      </c>
      <c r="I253" s="227"/>
      <c r="J253" s="224"/>
      <c r="K253" s="224"/>
      <c r="L253" s="228"/>
      <c r="M253" s="229"/>
      <c r="N253" s="230"/>
      <c r="O253" s="230"/>
      <c r="P253" s="230"/>
      <c r="Q253" s="230"/>
      <c r="R253" s="230"/>
      <c r="S253" s="230"/>
      <c r="T253" s="23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2" t="s">
        <v>129</v>
      </c>
      <c r="AU253" s="232" t="s">
        <v>82</v>
      </c>
      <c r="AV253" s="13" t="s">
        <v>80</v>
      </c>
      <c r="AW253" s="13" t="s">
        <v>33</v>
      </c>
      <c r="AX253" s="13" t="s">
        <v>72</v>
      </c>
      <c r="AY253" s="232" t="s">
        <v>118</v>
      </c>
    </row>
    <row r="254" s="14" customFormat="1">
      <c r="A254" s="14"/>
      <c r="B254" s="233"/>
      <c r="C254" s="234"/>
      <c r="D254" s="218" t="s">
        <v>129</v>
      </c>
      <c r="E254" s="235" t="s">
        <v>19</v>
      </c>
      <c r="F254" s="236" t="s">
        <v>460</v>
      </c>
      <c r="G254" s="234"/>
      <c r="H254" s="237">
        <v>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3" t="s">
        <v>129</v>
      </c>
      <c r="AU254" s="243" t="s">
        <v>82</v>
      </c>
      <c r="AV254" s="14" t="s">
        <v>82</v>
      </c>
      <c r="AW254" s="14" t="s">
        <v>33</v>
      </c>
      <c r="AX254" s="14" t="s">
        <v>80</v>
      </c>
      <c r="AY254" s="243" t="s">
        <v>118</v>
      </c>
    </row>
    <row r="255" s="12" customFormat="1" ht="22.8" customHeight="1">
      <c r="A255" s="12"/>
      <c r="B255" s="189"/>
      <c r="C255" s="190"/>
      <c r="D255" s="191" t="s">
        <v>71</v>
      </c>
      <c r="E255" s="203" t="s">
        <v>209</v>
      </c>
      <c r="F255" s="203" t="s">
        <v>461</v>
      </c>
      <c r="G255" s="190"/>
      <c r="H255" s="190"/>
      <c r="I255" s="193"/>
      <c r="J255" s="204">
        <f>BK255</f>
        <v>0</v>
      </c>
      <c r="K255" s="190"/>
      <c r="L255" s="195"/>
      <c r="M255" s="196"/>
      <c r="N255" s="197"/>
      <c r="O255" s="197"/>
      <c r="P255" s="198">
        <f>SUM(P256:P305)</f>
        <v>0</v>
      </c>
      <c r="Q255" s="197"/>
      <c r="R255" s="198">
        <f>SUM(R256:R305)</f>
        <v>1.4478733300000002</v>
      </c>
      <c r="S255" s="197"/>
      <c r="T255" s="199">
        <f>SUM(T256:T305)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0" t="s">
        <v>80</v>
      </c>
      <c r="AT255" s="201" t="s">
        <v>71</v>
      </c>
      <c r="AU255" s="201" t="s">
        <v>80</v>
      </c>
      <c r="AY255" s="200" t="s">
        <v>118</v>
      </c>
      <c r="BK255" s="202">
        <f>SUM(BK256:BK305)</f>
        <v>0</v>
      </c>
    </row>
    <row r="256" s="2" customFormat="1" ht="16.5" customHeight="1">
      <c r="A256" s="39"/>
      <c r="B256" s="40"/>
      <c r="C256" s="205" t="s">
        <v>462</v>
      </c>
      <c r="D256" s="205" t="s">
        <v>121</v>
      </c>
      <c r="E256" s="206" t="s">
        <v>463</v>
      </c>
      <c r="F256" s="207" t="s">
        <v>464</v>
      </c>
      <c r="G256" s="208" t="s">
        <v>236</v>
      </c>
      <c r="H256" s="209">
        <v>4.4100000000000001</v>
      </c>
      <c r="I256" s="210"/>
      <c r="J256" s="211">
        <f>ROUND(I256*H256,2)</f>
        <v>0</v>
      </c>
      <c r="K256" s="207" t="s">
        <v>199</v>
      </c>
      <c r="L256" s="45"/>
      <c r="M256" s="212" t="s">
        <v>19</v>
      </c>
      <c r="N256" s="213" t="s">
        <v>43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136</v>
      </c>
      <c r="AT256" s="216" t="s">
        <v>121</v>
      </c>
      <c r="AU256" s="216" t="s">
        <v>82</v>
      </c>
      <c r="AY256" s="18" t="s">
        <v>118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80</v>
      </c>
      <c r="BK256" s="217">
        <f>ROUND(I256*H256,2)</f>
        <v>0</v>
      </c>
      <c r="BL256" s="18" t="s">
        <v>136</v>
      </c>
      <c r="BM256" s="216" t="s">
        <v>465</v>
      </c>
    </row>
    <row r="257" s="2" customFormat="1">
      <c r="A257" s="39"/>
      <c r="B257" s="40"/>
      <c r="C257" s="41"/>
      <c r="D257" s="218" t="s">
        <v>128</v>
      </c>
      <c r="E257" s="41"/>
      <c r="F257" s="219" t="s">
        <v>466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128</v>
      </c>
      <c r="AU257" s="18" t="s">
        <v>82</v>
      </c>
    </row>
    <row r="258" s="2" customFormat="1">
      <c r="A258" s="39"/>
      <c r="B258" s="40"/>
      <c r="C258" s="41"/>
      <c r="D258" s="247" t="s">
        <v>202</v>
      </c>
      <c r="E258" s="41"/>
      <c r="F258" s="248" t="s">
        <v>467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202</v>
      </c>
      <c r="AU258" s="18" t="s">
        <v>82</v>
      </c>
    </row>
    <row r="259" s="13" customFormat="1">
      <c r="A259" s="13"/>
      <c r="B259" s="223"/>
      <c r="C259" s="224"/>
      <c r="D259" s="218" t="s">
        <v>129</v>
      </c>
      <c r="E259" s="225" t="s">
        <v>19</v>
      </c>
      <c r="F259" s="226" t="s">
        <v>468</v>
      </c>
      <c r="G259" s="224"/>
      <c r="H259" s="225" t="s">
        <v>19</v>
      </c>
      <c r="I259" s="227"/>
      <c r="J259" s="224"/>
      <c r="K259" s="224"/>
      <c r="L259" s="228"/>
      <c r="M259" s="229"/>
      <c r="N259" s="230"/>
      <c r="O259" s="230"/>
      <c r="P259" s="230"/>
      <c r="Q259" s="230"/>
      <c r="R259" s="230"/>
      <c r="S259" s="230"/>
      <c r="T259" s="23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2" t="s">
        <v>129</v>
      </c>
      <c r="AU259" s="232" t="s">
        <v>82</v>
      </c>
      <c r="AV259" s="13" t="s">
        <v>80</v>
      </c>
      <c r="AW259" s="13" t="s">
        <v>33</v>
      </c>
      <c r="AX259" s="13" t="s">
        <v>72</v>
      </c>
      <c r="AY259" s="232" t="s">
        <v>118</v>
      </c>
    </row>
    <row r="260" s="14" customFormat="1">
      <c r="A260" s="14"/>
      <c r="B260" s="233"/>
      <c r="C260" s="234"/>
      <c r="D260" s="218" t="s">
        <v>129</v>
      </c>
      <c r="E260" s="235" t="s">
        <v>19</v>
      </c>
      <c r="F260" s="236" t="s">
        <v>469</v>
      </c>
      <c r="G260" s="234"/>
      <c r="H260" s="237">
        <v>4.4100000000000001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3" t="s">
        <v>129</v>
      </c>
      <c r="AU260" s="243" t="s">
        <v>82</v>
      </c>
      <c r="AV260" s="14" t="s">
        <v>82</v>
      </c>
      <c r="AW260" s="14" t="s">
        <v>33</v>
      </c>
      <c r="AX260" s="14" t="s">
        <v>80</v>
      </c>
      <c r="AY260" s="243" t="s">
        <v>118</v>
      </c>
    </row>
    <row r="261" s="2" customFormat="1" ht="16.5" customHeight="1">
      <c r="A261" s="39"/>
      <c r="B261" s="40"/>
      <c r="C261" s="205" t="s">
        <v>470</v>
      </c>
      <c r="D261" s="205" t="s">
        <v>121</v>
      </c>
      <c r="E261" s="206" t="s">
        <v>471</v>
      </c>
      <c r="F261" s="207" t="s">
        <v>472</v>
      </c>
      <c r="G261" s="208" t="s">
        <v>236</v>
      </c>
      <c r="H261" s="209">
        <v>4.4100000000000001</v>
      </c>
      <c r="I261" s="210"/>
      <c r="J261" s="211">
        <f>ROUND(I261*H261,2)</f>
        <v>0</v>
      </c>
      <c r="K261" s="207" t="s">
        <v>199</v>
      </c>
      <c r="L261" s="45"/>
      <c r="M261" s="212" t="s">
        <v>19</v>
      </c>
      <c r="N261" s="213" t="s">
        <v>43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136</v>
      </c>
      <c r="AT261" s="216" t="s">
        <v>121</v>
      </c>
      <c r="AU261" s="216" t="s">
        <v>82</v>
      </c>
      <c r="AY261" s="18" t="s">
        <v>118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80</v>
      </c>
      <c r="BK261" s="217">
        <f>ROUND(I261*H261,2)</f>
        <v>0</v>
      </c>
      <c r="BL261" s="18" t="s">
        <v>136</v>
      </c>
      <c r="BM261" s="216" t="s">
        <v>473</v>
      </c>
    </row>
    <row r="262" s="2" customFormat="1">
      <c r="A262" s="39"/>
      <c r="B262" s="40"/>
      <c r="C262" s="41"/>
      <c r="D262" s="218" t="s">
        <v>128</v>
      </c>
      <c r="E262" s="41"/>
      <c r="F262" s="219" t="s">
        <v>474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128</v>
      </c>
      <c r="AU262" s="18" t="s">
        <v>82</v>
      </c>
    </row>
    <row r="263" s="2" customFormat="1">
      <c r="A263" s="39"/>
      <c r="B263" s="40"/>
      <c r="C263" s="41"/>
      <c r="D263" s="247" t="s">
        <v>202</v>
      </c>
      <c r="E263" s="41"/>
      <c r="F263" s="248" t="s">
        <v>475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202</v>
      </c>
      <c r="AU263" s="18" t="s">
        <v>82</v>
      </c>
    </row>
    <row r="264" s="2" customFormat="1" ht="16.5" customHeight="1">
      <c r="A264" s="39"/>
      <c r="B264" s="40"/>
      <c r="C264" s="205" t="s">
        <v>476</v>
      </c>
      <c r="D264" s="205" t="s">
        <v>121</v>
      </c>
      <c r="E264" s="206" t="s">
        <v>477</v>
      </c>
      <c r="F264" s="207" t="s">
        <v>478</v>
      </c>
      <c r="G264" s="208" t="s">
        <v>236</v>
      </c>
      <c r="H264" s="209">
        <v>2.0870000000000002</v>
      </c>
      <c r="I264" s="210"/>
      <c r="J264" s="211">
        <f>ROUND(I264*H264,2)</f>
        <v>0</v>
      </c>
      <c r="K264" s="207" t="s">
        <v>199</v>
      </c>
      <c r="L264" s="45"/>
      <c r="M264" s="212" t="s">
        <v>19</v>
      </c>
      <c r="N264" s="213" t="s">
        <v>43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136</v>
      </c>
      <c r="AT264" s="216" t="s">
        <v>121</v>
      </c>
      <c r="AU264" s="216" t="s">
        <v>82</v>
      </c>
      <c r="AY264" s="18" t="s">
        <v>118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80</v>
      </c>
      <c r="BK264" s="217">
        <f>ROUND(I264*H264,2)</f>
        <v>0</v>
      </c>
      <c r="BL264" s="18" t="s">
        <v>136</v>
      </c>
      <c r="BM264" s="216" t="s">
        <v>479</v>
      </c>
    </row>
    <row r="265" s="2" customFormat="1">
      <c r="A265" s="39"/>
      <c r="B265" s="40"/>
      <c r="C265" s="41"/>
      <c r="D265" s="218" t="s">
        <v>128</v>
      </c>
      <c r="E265" s="41"/>
      <c r="F265" s="219" t="s">
        <v>480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128</v>
      </c>
      <c r="AU265" s="18" t="s">
        <v>82</v>
      </c>
    </row>
    <row r="266" s="2" customFormat="1">
      <c r="A266" s="39"/>
      <c r="B266" s="40"/>
      <c r="C266" s="41"/>
      <c r="D266" s="247" t="s">
        <v>202</v>
      </c>
      <c r="E266" s="41"/>
      <c r="F266" s="248" t="s">
        <v>481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202</v>
      </c>
      <c r="AU266" s="18" t="s">
        <v>82</v>
      </c>
    </row>
    <row r="267" s="13" customFormat="1">
      <c r="A267" s="13"/>
      <c r="B267" s="223"/>
      <c r="C267" s="224"/>
      <c r="D267" s="218" t="s">
        <v>129</v>
      </c>
      <c r="E267" s="225" t="s">
        <v>19</v>
      </c>
      <c r="F267" s="226" t="s">
        <v>482</v>
      </c>
      <c r="G267" s="224"/>
      <c r="H267" s="225" t="s">
        <v>19</v>
      </c>
      <c r="I267" s="227"/>
      <c r="J267" s="224"/>
      <c r="K267" s="224"/>
      <c r="L267" s="228"/>
      <c r="M267" s="229"/>
      <c r="N267" s="230"/>
      <c r="O267" s="230"/>
      <c r="P267" s="230"/>
      <c r="Q267" s="230"/>
      <c r="R267" s="230"/>
      <c r="S267" s="230"/>
      <c r="T267" s="23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2" t="s">
        <v>129</v>
      </c>
      <c r="AU267" s="232" t="s">
        <v>82</v>
      </c>
      <c r="AV267" s="13" t="s">
        <v>80</v>
      </c>
      <c r="AW267" s="13" t="s">
        <v>33</v>
      </c>
      <c r="AX267" s="13" t="s">
        <v>72</v>
      </c>
      <c r="AY267" s="232" t="s">
        <v>118</v>
      </c>
    </row>
    <row r="268" s="14" customFormat="1">
      <c r="A268" s="14"/>
      <c r="B268" s="233"/>
      <c r="C268" s="234"/>
      <c r="D268" s="218" t="s">
        <v>129</v>
      </c>
      <c r="E268" s="235" t="s">
        <v>19</v>
      </c>
      <c r="F268" s="236" t="s">
        <v>483</v>
      </c>
      <c r="G268" s="234"/>
      <c r="H268" s="237">
        <v>1.696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3" t="s">
        <v>129</v>
      </c>
      <c r="AU268" s="243" t="s">
        <v>82</v>
      </c>
      <c r="AV268" s="14" t="s">
        <v>82</v>
      </c>
      <c r="AW268" s="14" t="s">
        <v>33</v>
      </c>
      <c r="AX268" s="14" t="s">
        <v>72</v>
      </c>
      <c r="AY268" s="243" t="s">
        <v>118</v>
      </c>
    </row>
    <row r="269" s="13" customFormat="1">
      <c r="A269" s="13"/>
      <c r="B269" s="223"/>
      <c r="C269" s="224"/>
      <c r="D269" s="218" t="s">
        <v>129</v>
      </c>
      <c r="E269" s="225" t="s">
        <v>19</v>
      </c>
      <c r="F269" s="226" t="s">
        <v>484</v>
      </c>
      <c r="G269" s="224"/>
      <c r="H269" s="225" t="s">
        <v>19</v>
      </c>
      <c r="I269" s="227"/>
      <c r="J269" s="224"/>
      <c r="K269" s="224"/>
      <c r="L269" s="228"/>
      <c r="M269" s="229"/>
      <c r="N269" s="230"/>
      <c r="O269" s="230"/>
      <c r="P269" s="230"/>
      <c r="Q269" s="230"/>
      <c r="R269" s="230"/>
      <c r="S269" s="230"/>
      <c r="T269" s="23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2" t="s">
        <v>129</v>
      </c>
      <c r="AU269" s="232" t="s">
        <v>82</v>
      </c>
      <c r="AV269" s="13" t="s">
        <v>80</v>
      </c>
      <c r="AW269" s="13" t="s">
        <v>33</v>
      </c>
      <c r="AX269" s="13" t="s">
        <v>72</v>
      </c>
      <c r="AY269" s="232" t="s">
        <v>118</v>
      </c>
    </row>
    <row r="270" s="14" customFormat="1">
      <c r="A270" s="14"/>
      <c r="B270" s="233"/>
      <c r="C270" s="234"/>
      <c r="D270" s="218" t="s">
        <v>129</v>
      </c>
      <c r="E270" s="235" t="s">
        <v>19</v>
      </c>
      <c r="F270" s="236" t="s">
        <v>485</v>
      </c>
      <c r="G270" s="234"/>
      <c r="H270" s="237">
        <v>0.39100000000000001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3" t="s">
        <v>129</v>
      </c>
      <c r="AU270" s="243" t="s">
        <v>82</v>
      </c>
      <c r="AV270" s="14" t="s">
        <v>82</v>
      </c>
      <c r="AW270" s="14" t="s">
        <v>33</v>
      </c>
      <c r="AX270" s="14" t="s">
        <v>72</v>
      </c>
      <c r="AY270" s="243" t="s">
        <v>118</v>
      </c>
    </row>
    <row r="271" s="15" customFormat="1">
      <c r="A271" s="15"/>
      <c r="B271" s="249"/>
      <c r="C271" s="250"/>
      <c r="D271" s="218" t="s">
        <v>129</v>
      </c>
      <c r="E271" s="251" t="s">
        <v>19</v>
      </c>
      <c r="F271" s="252" t="s">
        <v>244</v>
      </c>
      <c r="G271" s="250"/>
      <c r="H271" s="253">
        <v>2.0870000000000002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9" t="s">
        <v>129</v>
      </c>
      <c r="AU271" s="259" t="s">
        <v>82</v>
      </c>
      <c r="AV271" s="15" t="s">
        <v>136</v>
      </c>
      <c r="AW271" s="15" t="s">
        <v>33</v>
      </c>
      <c r="AX271" s="15" t="s">
        <v>80</v>
      </c>
      <c r="AY271" s="259" t="s">
        <v>118</v>
      </c>
    </row>
    <row r="272" s="2" customFormat="1" ht="16.5" customHeight="1">
      <c r="A272" s="39"/>
      <c r="B272" s="40"/>
      <c r="C272" s="205" t="s">
        <v>486</v>
      </c>
      <c r="D272" s="205" t="s">
        <v>121</v>
      </c>
      <c r="E272" s="206" t="s">
        <v>487</v>
      </c>
      <c r="F272" s="207" t="s">
        <v>488</v>
      </c>
      <c r="G272" s="208" t="s">
        <v>236</v>
      </c>
      <c r="H272" s="209">
        <v>0.071999999999999995</v>
      </c>
      <c r="I272" s="210"/>
      <c r="J272" s="211">
        <f>ROUND(I272*H272,2)</f>
        <v>0</v>
      </c>
      <c r="K272" s="207" t="s">
        <v>199</v>
      </c>
      <c r="L272" s="45"/>
      <c r="M272" s="212" t="s">
        <v>19</v>
      </c>
      <c r="N272" s="213" t="s">
        <v>43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136</v>
      </c>
      <c r="AT272" s="216" t="s">
        <v>121</v>
      </c>
      <c r="AU272" s="216" t="s">
        <v>82</v>
      </c>
      <c r="AY272" s="18" t="s">
        <v>118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80</v>
      </c>
      <c r="BK272" s="217">
        <f>ROUND(I272*H272,2)</f>
        <v>0</v>
      </c>
      <c r="BL272" s="18" t="s">
        <v>136</v>
      </c>
      <c r="BM272" s="216" t="s">
        <v>489</v>
      </c>
    </row>
    <row r="273" s="2" customFormat="1">
      <c r="A273" s="39"/>
      <c r="B273" s="40"/>
      <c r="C273" s="41"/>
      <c r="D273" s="218" t="s">
        <v>128</v>
      </c>
      <c r="E273" s="41"/>
      <c r="F273" s="219" t="s">
        <v>490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128</v>
      </c>
      <c r="AU273" s="18" t="s">
        <v>82</v>
      </c>
    </row>
    <row r="274" s="2" customFormat="1">
      <c r="A274" s="39"/>
      <c r="B274" s="40"/>
      <c r="C274" s="41"/>
      <c r="D274" s="247" t="s">
        <v>202</v>
      </c>
      <c r="E274" s="41"/>
      <c r="F274" s="248" t="s">
        <v>491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202</v>
      </c>
      <c r="AU274" s="18" t="s">
        <v>82</v>
      </c>
    </row>
    <row r="275" s="14" customFormat="1">
      <c r="A275" s="14"/>
      <c r="B275" s="233"/>
      <c r="C275" s="234"/>
      <c r="D275" s="218" t="s">
        <v>129</v>
      </c>
      <c r="E275" s="235" t="s">
        <v>19</v>
      </c>
      <c r="F275" s="236" t="s">
        <v>492</v>
      </c>
      <c r="G275" s="234"/>
      <c r="H275" s="237">
        <v>0.071999999999999995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3" t="s">
        <v>129</v>
      </c>
      <c r="AU275" s="243" t="s">
        <v>82</v>
      </c>
      <c r="AV275" s="14" t="s">
        <v>82</v>
      </c>
      <c r="AW275" s="14" t="s">
        <v>33</v>
      </c>
      <c r="AX275" s="14" t="s">
        <v>80</v>
      </c>
      <c r="AY275" s="243" t="s">
        <v>118</v>
      </c>
    </row>
    <row r="276" s="2" customFormat="1" ht="21.75" customHeight="1">
      <c r="A276" s="39"/>
      <c r="B276" s="40"/>
      <c r="C276" s="205" t="s">
        <v>493</v>
      </c>
      <c r="D276" s="205" t="s">
        <v>121</v>
      </c>
      <c r="E276" s="206" t="s">
        <v>494</v>
      </c>
      <c r="F276" s="207" t="s">
        <v>495</v>
      </c>
      <c r="G276" s="208" t="s">
        <v>236</v>
      </c>
      <c r="H276" s="209">
        <v>2.0870000000000002</v>
      </c>
      <c r="I276" s="210"/>
      <c r="J276" s="211">
        <f>ROUND(I276*H276,2)</f>
        <v>0</v>
      </c>
      <c r="K276" s="207" t="s">
        <v>199</v>
      </c>
      <c r="L276" s="45"/>
      <c r="M276" s="212" t="s">
        <v>19</v>
      </c>
      <c r="N276" s="213" t="s">
        <v>43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136</v>
      </c>
      <c r="AT276" s="216" t="s">
        <v>121</v>
      </c>
      <c r="AU276" s="216" t="s">
        <v>82</v>
      </c>
      <c r="AY276" s="18" t="s">
        <v>118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80</v>
      </c>
      <c r="BK276" s="217">
        <f>ROUND(I276*H276,2)</f>
        <v>0</v>
      </c>
      <c r="BL276" s="18" t="s">
        <v>136</v>
      </c>
      <c r="BM276" s="216" t="s">
        <v>496</v>
      </c>
    </row>
    <row r="277" s="2" customFormat="1">
      <c r="A277" s="39"/>
      <c r="B277" s="40"/>
      <c r="C277" s="41"/>
      <c r="D277" s="218" t="s">
        <v>128</v>
      </c>
      <c r="E277" s="41"/>
      <c r="F277" s="219" t="s">
        <v>474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128</v>
      </c>
      <c r="AU277" s="18" t="s">
        <v>82</v>
      </c>
    </row>
    <row r="278" s="2" customFormat="1">
      <c r="A278" s="39"/>
      <c r="B278" s="40"/>
      <c r="C278" s="41"/>
      <c r="D278" s="247" t="s">
        <v>202</v>
      </c>
      <c r="E278" s="41"/>
      <c r="F278" s="248" t="s">
        <v>497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202</v>
      </c>
      <c r="AU278" s="18" t="s">
        <v>82</v>
      </c>
    </row>
    <row r="279" s="2" customFormat="1" ht="16.5" customHeight="1">
      <c r="A279" s="39"/>
      <c r="B279" s="40"/>
      <c r="C279" s="205" t="s">
        <v>498</v>
      </c>
      <c r="D279" s="205" t="s">
        <v>121</v>
      </c>
      <c r="E279" s="206" t="s">
        <v>499</v>
      </c>
      <c r="F279" s="207" t="s">
        <v>500</v>
      </c>
      <c r="G279" s="208" t="s">
        <v>501</v>
      </c>
      <c r="H279" s="209">
        <v>19.739999999999998</v>
      </c>
      <c r="I279" s="210"/>
      <c r="J279" s="211">
        <f>ROUND(I279*H279,2)</f>
        <v>0</v>
      </c>
      <c r="K279" s="207" t="s">
        <v>199</v>
      </c>
      <c r="L279" s="45"/>
      <c r="M279" s="212" t="s">
        <v>19</v>
      </c>
      <c r="N279" s="213" t="s">
        <v>43</v>
      </c>
      <c r="O279" s="85"/>
      <c r="P279" s="214">
        <f>O279*H279</f>
        <v>0</v>
      </c>
      <c r="Q279" s="214">
        <v>0.00182</v>
      </c>
      <c r="R279" s="214">
        <f>Q279*H279</f>
        <v>0.035926799999999995</v>
      </c>
      <c r="S279" s="214">
        <v>0</v>
      </c>
      <c r="T279" s="21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136</v>
      </c>
      <c r="AT279" s="216" t="s">
        <v>121</v>
      </c>
      <c r="AU279" s="216" t="s">
        <v>82</v>
      </c>
      <c r="AY279" s="18" t="s">
        <v>118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80</v>
      </c>
      <c r="BK279" s="217">
        <f>ROUND(I279*H279,2)</f>
        <v>0</v>
      </c>
      <c r="BL279" s="18" t="s">
        <v>136</v>
      </c>
      <c r="BM279" s="216" t="s">
        <v>502</v>
      </c>
    </row>
    <row r="280" s="2" customFormat="1">
      <c r="A280" s="39"/>
      <c r="B280" s="40"/>
      <c r="C280" s="41"/>
      <c r="D280" s="218" t="s">
        <v>128</v>
      </c>
      <c r="E280" s="41"/>
      <c r="F280" s="219" t="s">
        <v>503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128</v>
      </c>
      <c r="AU280" s="18" t="s">
        <v>82</v>
      </c>
    </row>
    <row r="281" s="2" customFormat="1">
      <c r="A281" s="39"/>
      <c r="B281" s="40"/>
      <c r="C281" s="41"/>
      <c r="D281" s="247" t="s">
        <v>202</v>
      </c>
      <c r="E281" s="41"/>
      <c r="F281" s="248" t="s">
        <v>504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202</v>
      </c>
      <c r="AU281" s="18" t="s">
        <v>82</v>
      </c>
    </row>
    <row r="282" s="13" customFormat="1">
      <c r="A282" s="13"/>
      <c r="B282" s="223"/>
      <c r="C282" s="224"/>
      <c r="D282" s="218" t="s">
        <v>129</v>
      </c>
      <c r="E282" s="225" t="s">
        <v>19</v>
      </c>
      <c r="F282" s="226" t="s">
        <v>468</v>
      </c>
      <c r="G282" s="224"/>
      <c r="H282" s="225" t="s">
        <v>19</v>
      </c>
      <c r="I282" s="227"/>
      <c r="J282" s="224"/>
      <c r="K282" s="224"/>
      <c r="L282" s="228"/>
      <c r="M282" s="229"/>
      <c r="N282" s="230"/>
      <c r="O282" s="230"/>
      <c r="P282" s="230"/>
      <c r="Q282" s="230"/>
      <c r="R282" s="230"/>
      <c r="S282" s="230"/>
      <c r="T282" s="23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2" t="s">
        <v>129</v>
      </c>
      <c r="AU282" s="232" t="s">
        <v>82</v>
      </c>
      <c r="AV282" s="13" t="s">
        <v>80</v>
      </c>
      <c r="AW282" s="13" t="s">
        <v>33</v>
      </c>
      <c r="AX282" s="13" t="s">
        <v>72</v>
      </c>
      <c r="AY282" s="232" t="s">
        <v>118</v>
      </c>
    </row>
    <row r="283" s="14" customFormat="1">
      <c r="A283" s="14"/>
      <c r="B283" s="233"/>
      <c r="C283" s="234"/>
      <c r="D283" s="218" t="s">
        <v>129</v>
      </c>
      <c r="E283" s="235" t="s">
        <v>19</v>
      </c>
      <c r="F283" s="236" t="s">
        <v>505</v>
      </c>
      <c r="G283" s="234"/>
      <c r="H283" s="237">
        <v>19.739999999999998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3" t="s">
        <v>129</v>
      </c>
      <c r="AU283" s="243" t="s">
        <v>82</v>
      </c>
      <c r="AV283" s="14" t="s">
        <v>82</v>
      </c>
      <c r="AW283" s="14" t="s">
        <v>33</v>
      </c>
      <c r="AX283" s="14" t="s">
        <v>80</v>
      </c>
      <c r="AY283" s="243" t="s">
        <v>118</v>
      </c>
    </row>
    <row r="284" s="2" customFormat="1" ht="16.5" customHeight="1">
      <c r="A284" s="39"/>
      <c r="B284" s="40"/>
      <c r="C284" s="205" t="s">
        <v>506</v>
      </c>
      <c r="D284" s="205" t="s">
        <v>121</v>
      </c>
      <c r="E284" s="206" t="s">
        <v>507</v>
      </c>
      <c r="F284" s="207" t="s">
        <v>508</v>
      </c>
      <c r="G284" s="208" t="s">
        <v>501</v>
      </c>
      <c r="H284" s="209">
        <v>19.739999999999998</v>
      </c>
      <c r="I284" s="210"/>
      <c r="J284" s="211">
        <f>ROUND(I284*H284,2)</f>
        <v>0</v>
      </c>
      <c r="K284" s="207" t="s">
        <v>199</v>
      </c>
      <c r="L284" s="45"/>
      <c r="M284" s="212" t="s">
        <v>19</v>
      </c>
      <c r="N284" s="213" t="s">
        <v>43</v>
      </c>
      <c r="O284" s="85"/>
      <c r="P284" s="214">
        <f>O284*H284</f>
        <v>0</v>
      </c>
      <c r="Q284" s="214">
        <v>4.0000000000000003E-05</v>
      </c>
      <c r="R284" s="214">
        <f>Q284*H284</f>
        <v>0.0007896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136</v>
      </c>
      <c r="AT284" s="216" t="s">
        <v>121</v>
      </c>
      <c r="AU284" s="216" t="s">
        <v>82</v>
      </c>
      <c r="AY284" s="18" t="s">
        <v>118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80</v>
      </c>
      <c r="BK284" s="217">
        <f>ROUND(I284*H284,2)</f>
        <v>0</v>
      </c>
      <c r="BL284" s="18" t="s">
        <v>136</v>
      </c>
      <c r="BM284" s="216" t="s">
        <v>509</v>
      </c>
    </row>
    <row r="285" s="2" customFormat="1">
      <c r="A285" s="39"/>
      <c r="B285" s="40"/>
      <c r="C285" s="41"/>
      <c r="D285" s="218" t="s">
        <v>128</v>
      </c>
      <c r="E285" s="41"/>
      <c r="F285" s="219" t="s">
        <v>510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128</v>
      </c>
      <c r="AU285" s="18" t="s">
        <v>82</v>
      </c>
    </row>
    <row r="286" s="2" customFormat="1">
      <c r="A286" s="39"/>
      <c r="B286" s="40"/>
      <c r="C286" s="41"/>
      <c r="D286" s="247" t="s">
        <v>202</v>
      </c>
      <c r="E286" s="41"/>
      <c r="F286" s="248" t="s">
        <v>511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202</v>
      </c>
      <c r="AU286" s="18" t="s">
        <v>82</v>
      </c>
    </row>
    <row r="287" s="2" customFormat="1" ht="16.5" customHeight="1">
      <c r="A287" s="39"/>
      <c r="B287" s="40"/>
      <c r="C287" s="205" t="s">
        <v>512</v>
      </c>
      <c r="D287" s="205" t="s">
        <v>121</v>
      </c>
      <c r="E287" s="206" t="s">
        <v>513</v>
      </c>
      <c r="F287" s="207" t="s">
        <v>514</v>
      </c>
      <c r="G287" s="208" t="s">
        <v>501</v>
      </c>
      <c r="H287" s="209">
        <v>23.376999999999999</v>
      </c>
      <c r="I287" s="210"/>
      <c r="J287" s="211">
        <f>ROUND(I287*H287,2)</f>
        <v>0</v>
      </c>
      <c r="K287" s="207" t="s">
        <v>199</v>
      </c>
      <c r="L287" s="45"/>
      <c r="M287" s="212" t="s">
        <v>19</v>
      </c>
      <c r="N287" s="213" t="s">
        <v>43</v>
      </c>
      <c r="O287" s="85"/>
      <c r="P287" s="214">
        <f>O287*H287</f>
        <v>0</v>
      </c>
      <c r="Q287" s="214">
        <v>0.00132</v>
      </c>
      <c r="R287" s="214">
        <f>Q287*H287</f>
        <v>0.030857639999999999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136</v>
      </c>
      <c r="AT287" s="216" t="s">
        <v>121</v>
      </c>
      <c r="AU287" s="216" t="s">
        <v>82</v>
      </c>
      <c r="AY287" s="18" t="s">
        <v>118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80</v>
      </c>
      <c r="BK287" s="217">
        <f>ROUND(I287*H287,2)</f>
        <v>0</v>
      </c>
      <c r="BL287" s="18" t="s">
        <v>136</v>
      </c>
      <c r="BM287" s="216" t="s">
        <v>515</v>
      </c>
    </row>
    <row r="288" s="2" customFormat="1">
      <c r="A288" s="39"/>
      <c r="B288" s="40"/>
      <c r="C288" s="41"/>
      <c r="D288" s="218" t="s">
        <v>128</v>
      </c>
      <c r="E288" s="41"/>
      <c r="F288" s="219" t="s">
        <v>516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128</v>
      </c>
      <c r="AU288" s="18" t="s">
        <v>82</v>
      </c>
    </row>
    <row r="289" s="2" customFormat="1">
      <c r="A289" s="39"/>
      <c r="B289" s="40"/>
      <c r="C289" s="41"/>
      <c r="D289" s="247" t="s">
        <v>202</v>
      </c>
      <c r="E289" s="41"/>
      <c r="F289" s="248" t="s">
        <v>517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202</v>
      </c>
      <c r="AU289" s="18" t="s">
        <v>82</v>
      </c>
    </row>
    <row r="290" s="13" customFormat="1">
      <c r="A290" s="13"/>
      <c r="B290" s="223"/>
      <c r="C290" s="224"/>
      <c r="D290" s="218" t="s">
        <v>129</v>
      </c>
      <c r="E290" s="225" t="s">
        <v>19</v>
      </c>
      <c r="F290" s="226" t="s">
        <v>482</v>
      </c>
      <c r="G290" s="224"/>
      <c r="H290" s="225" t="s">
        <v>19</v>
      </c>
      <c r="I290" s="227"/>
      <c r="J290" s="224"/>
      <c r="K290" s="224"/>
      <c r="L290" s="228"/>
      <c r="M290" s="229"/>
      <c r="N290" s="230"/>
      <c r="O290" s="230"/>
      <c r="P290" s="230"/>
      <c r="Q290" s="230"/>
      <c r="R290" s="230"/>
      <c r="S290" s="230"/>
      <c r="T290" s="23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2" t="s">
        <v>129</v>
      </c>
      <c r="AU290" s="232" t="s">
        <v>82</v>
      </c>
      <c r="AV290" s="13" t="s">
        <v>80</v>
      </c>
      <c r="AW290" s="13" t="s">
        <v>33</v>
      </c>
      <c r="AX290" s="13" t="s">
        <v>72</v>
      </c>
      <c r="AY290" s="232" t="s">
        <v>118</v>
      </c>
    </row>
    <row r="291" s="14" customFormat="1">
      <c r="A291" s="14"/>
      <c r="B291" s="233"/>
      <c r="C291" s="234"/>
      <c r="D291" s="218" t="s">
        <v>129</v>
      </c>
      <c r="E291" s="235" t="s">
        <v>19</v>
      </c>
      <c r="F291" s="236" t="s">
        <v>518</v>
      </c>
      <c r="G291" s="234"/>
      <c r="H291" s="237">
        <v>17.983000000000001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3" t="s">
        <v>129</v>
      </c>
      <c r="AU291" s="243" t="s">
        <v>82</v>
      </c>
      <c r="AV291" s="14" t="s">
        <v>82</v>
      </c>
      <c r="AW291" s="14" t="s">
        <v>33</v>
      </c>
      <c r="AX291" s="14" t="s">
        <v>72</v>
      </c>
      <c r="AY291" s="243" t="s">
        <v>118</v>
      </c>
    </row>
    <row r="292" s="13" customFormat="1">
      <c r="A292" s="13"/>
      <c r="B292" s="223"/>
      <c r="C292" s="224"/>
      <c r="D292" s="218" t="s">
        <v>129</v>
      </c>
      <c r="E292" s="225" t="s">
        <v>19</v>
      </c>
      <c r="F292" s="226" t="s">
        <v>484</v>
      </c>
      <c r="G292" s="224"/>
      <c r="H292" s="225" t="s">
        <v>19</v>
      </c>
      <c r="I292" s="227"/>
      <c r="J292" s="224"/>
      <c r="K292" s="224"/>
      <c r="L292" s="228"/>
      <c r="M292" s="229"/>
      <c r="N292" s="230"/>
      <c r="O292" s="230"/>
      <c r="P292" s="230"/>
      <c r="Q292" s="230"/>
      <c r="R292" s="230"/>
      <c r="S292" s="230"/>
      <c r="T292" s="23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2" t="s">
        <v>129</v>
      </c>
      <c r="AU292" s="232" t="s">
        <v>82</v>
      </c>
      <c r="AV292" s="13" t="s">
        <v>80</v>
      </c>
      <c r="AW292" s="13" t="s">
        <v>33</v>
      </c>
      <c r="AX292" s="13" t="s">
        <v>72</v>
      </c>
      <c r="AY292" s="232" t="s">
        <v>118</v>
      </c>
    </row>
    <row r="293" s="14" customFormat="1">
      <c r="A293" s="14"/>
      <c r="B293" s="233"/>
      <c r="C293" s="234"/>
      <c r="D293" s="218" t="s">
        <v>129</v>
      </c>
      <c r="E293" s="235" t="s">
        <v>19</v>
      </c>
      <c r="F293" s="236" t="s">
        <v>519</v>
      </c>
      <c r="G293" s="234"/>
      <c r="H293" s="237">
        <v>5.3940000000000001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3" t="s">
        <v>129</v>
      </c>
      <c r="AU293" s="243" t="s">
        <v>82</v>
      </c>
      <c r="AV293" s="14" t="s">
        <v>82</v>
      </c>
      <c r="AW293" s="14" t="s">
        <v>33</v>
      </c>
      <c r="AX293" s="14" t="s">
        <v>72</v>
      </c>
      <c r="AY293" s="243" t="s">
        <v>118</v>
      </c>
    </row>
    <row r="294" s="15" customFormat="1">
      <c r="A294" s="15"/>
      <c r="B294" s="249"/>
      <c r="C294" s="250"/>
      <c r="D294" s="218" t="s">
        <v>129</v>
      </c>
      <c r="E294" s="251" t="s">
        <v>19</v>
      </c>
      <c r="F294" s="252" t="s">
        <v>244</v>
      </c>
      <c r="G294" s="250"/>
      <c r="H294" s="253">
        <v>23.376999999999999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9" t="s">
        <v>129</v>
      </c>
      <c r="AU294" s="259" t="s">
        <v>82</v>
      </c>
      <c r="AV294" s="15" t="s">
        <v>136</v>
      </c>
      <c r="AW294" s="15" t="s">
        <v>33</v>
      </c>
      <c r="AX294" s="15" t="s">
        <v>80</v>
      </c>
      <c r="AY294" s="259" t="s">
        <v>118</v>
      </c>
    </row>
    <row r="295" s="2" customFormat="1" ht="21.75" customHeight="1">
      <c r="A295" s="39"/>
      <c r="B295" s="40"/>
      <c r="C295" s="205" t="s">
        <v>520</v>
      </c>
      <c r="D295" s="205" t="s">
        <v>121</v>
      </c>
      <c r="E295" s="206" t="s">
        <v>521</v>
      </c>
      <c r="F295" s="207" t="s">
        <v>522</v>
      </c>
      <c r="G295" s="208" t="s">
        <v>501</v>
      </c>
      <c r="H295" s="209">
        <v>23.376999999999999</v>
      </c>
      <c r="I295" s="210"/>
      <c r="J295" s="211">
        <f>ROUND(I295*H295,2)</f>
        <v>0</v>
      </c>
      <c r="K295" s="207" t="s">
        <v>199</v>
      </c>
      <c r="L295" s="45"/>
      <c r="M295" s="212" t="s">
        <v>19</v>
      </c>
      <c r="N295" s="213" t="s">
        <v>43</v>
      </c>
      <c r="O295" s="85"/>
      <c r="P295" s="214">
        <f>O295*H295</f>
        <v>0</v>
      </c>
      <c r="Q295" s="214">
        <v>4.0000000000000003E-05</v>
      </c>
      <c r="R295" s="214">
        <f>Q295*H295</f>
        <v>0.00093508000000000003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136</v>
      </c>
      <c r="AT295" s="216" t="s">
        <v>121</v>
      </c>
      <c r="AU295" s="216" t="s">
        <v>82</v>
      </c>
      <c r="AY295" s="18" t="s">
        <v>118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80</v>
      </c>
      <c r="BK295" s="217">
        <f>ROUND(I295*H295,2)</f>
        <v>0</v>
      </c>
      <c r="BL295" s="18" t="s">
        <v>136</v>
      </c>
      <c r="BM295" s="216" t="s">
        <v>523</v>
      </c>
    </row>
    <row r="296" s="2" customFormat="1">
      <c r="A296" s="39"/>
      <c r="B296" s="40"/>
      <c r="C296" s="41"/>
      <c r="D296" s="218" t="s">
        <v>128</v>
      </c>
      <c r="E296" s="41"/>
      <c r="F296" s="219" t="s">
        <v>524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128</v>
      </c>
      <c r="AU296" s="18" t="s">
        <v>82</v>
      </c>
    </row>
    <row r="297" s="2" customFormat="1">
      <c r="A297" s="39"/>
      <c r="B297" s="40"/>
      <c r="C297" s="41"/>
      <c r="D297" s="247" t="s">
        <v>202</v>
      </c>
      <c r="E297" s="41"/>
      <c r="F297" s="248" t="s">
        <v>525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202</v>
      </c>
      <c r="AU297" s="18" t="s">
        <v>82</v>
      </c>
    </row>
    <row r="298" s="2" customFormat="1" ht="16.5" customHeight="1">
      <c r="A298" s="39"/>
      <c r="B298" s="40"/>
      <c r="C298" s="205" t="s">
        <v>526</v>
      </c>
      <c r="D298" s="205" t="s">
        <v>121</v>
      </c>
      <c r="E298" s="206" t="s">
        <v>527</v>
      </c>
      <c r="F298" s="207" t="s">
        <v>528</v>
      </c>
      <c r="G298" s="208" t="s">
        <v>342</v>
      </c>
      <c r="H298" s="209">
        <v>0.89600000000000002</v>
      </c>
      <c r="I298" s="210"/>
      <c r="J298" s="211">
        <f>ROUND(I298*H298,2)</f>
        <v>0</v>
      </c>
      <c r="K298" s="207" t="s">
        <v>199</v>
      </c>
      <c r="L298" s="45"/>
      <c r="M298" s="212" t="s">
        <v>19</v>
      </c>
      <c r="N298" s="213" t="s">
        <v>43</v>
      </c>
      <c r="O298" s="85"/>
      <c r="P298" s="214">
        <f>O298*H298</f>
        <v>0</v>
      </c>
      <c r="Q298" s="214">
        <v>1.0384500000000001</v>
      </c>
      <c r="R298" s="214">
        <f>Q298*H298</f>
        <v>0.93045120000000014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136</v>
      </c>
      <c r="AT298" s="216" t="s">
        <v>121</v>
      </c>
      <c r="AU298" s="216" t="s">
        <v>82</v>
      </c>
      <c r="AY298" s="18" t="s">
        <v>118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80</v>
      </c>
      <c r="BK298" s="217">
        <f>ROUND(I298*H298,2)</f>
        <v>0</v>
      </c>
      <c r="BL298" s="18" t="s">
        <v>136</v>
      </c>
      <c r="BM298" s="216" t="s">
        <v>529</v>
      </c>
    </row>
    <row r="299" s="2" customFormat="1">
      <c r="A299" s="39"/>
      <c r="B299" s="40"/>
      <c r="C299" s="41"/>
      <c r="D299" s="218" t="s">
        <v>128</v>
      </c>
      <c r="E299" s="41"/>
      <c r="F299" s="219" t="s">
        <v>530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128</v>
      </c>
      <c r="AU299" s="18" t="s">
        <v>82</v>
      </c>
    </row>
    <row r="300" s="2" customFormat="1">
      <c r="A300" s="39"/>
      <c r="B300" s="40"/>
      <c r="C300" s="41"/>
      <c r="D300" s="247" t="s">
        <v>202</v>
      </c>
      <c r="E300" s="41"/>
      <c r="F300" s="248" t="s">
        <v>531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202</v>
      </c>
      <c r="AU300" s="18" t="s">
        <v>82</v>
      </c>
    </row>
    <row r="301" s="14" customFormat="1">
      <c r="A301" s="14"/>
      <c r="B301" s="233"/>
      <c r="C301" s="234"/>
      <c r="D301" s="218" t="s">
        <v>129</v>
      </c>
      <c r="E301" s="235" t="s">
        <v>19</v>
      </c>
      <c r="F301" s="236" t="s">
        <v>532</v>
      </c>
      <c r="G301" s="234"/>
      <c r="H301" s="237">
        <v>0.89600000000000002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3" t="s">
        <v>129</v>
      </c>
      <c r="AU301" s="243" t="s">
        <v>82</v>
      </c>
      <c r="AV301" s="14" t="s">
        <v>82</v>
      </c>
      <c r="AW301" s="14" t="s">
        <v>33</v>
      </c>
      <c r="AX301" s="14" t="s">
        <v>80</v>
      </c>
      <c r="AY301" s="243" t="s">
        <v>118</v>
      </c>
    </row>
    <row r="302" s="2" customFormat="1" ht="16.5" customHeight="1">
      <c r="A302" s="39"/>
      <c r="B302" s="40"/>
      <c r="C302" s="205" t="s">
        <v>533</v>
      </c>
      <c r="D302" s="205" t="s">
        <v>121</v>
      </c>
      <c r="E302" s="206" t="s">
        <v>534</v>
      </c>
      <c r="F302" s="207" t="s">
        <v>535</v>
      </c>
      <c r="G302" s="208" t="s">
        <v>342</v>
      </c>
      <c r="H302" s="209">
        <v>0.41699999999999998</v>
      </c>
      <c r="I302" s="210"/>
      <c r="J302" s="211">
        <f>ROUND(I302*H302,2)</f>
        <v>0</v>
      </c>
      <c r="K302" s="207" t="s">
        <v>199</v>
      </c>
      <c r="L302" s="45"/>
      <c r="M302" s="212" t="s">
        <v>19</v>
      </c>
      <c r="N302" s="213" t="s">
        <v>43</v>
      </c>
      <c r="O302" s="85"/>
      <c r="P302" s="214">
        <f>O302*H302</f>
        <v>0</v>
      </c>
      <c r="Q302" s="214">
        <v>1.07653</v>
      </c>
      <c r="R302" s="214">
        <f>Q302*H302</f>
        <v>0.44891301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136</v>
      </c>
      <c r="AT302" s="216" t="s">
        <v>121</v>
      </c>
      <c r="AU302" s="216" t="s">
        <v>82</v>
      </c>
      <c r="AY302" s="18" t="s">
        <v>118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80</v>
      </c>
      <c r="BK302" s="217">
        <f>ROUND(I302*H302,2)</f>
        <v>0</v>
      </c>
      <c r="BL302" s="18" t="s">
        <v>136</v>
      </c>
      <c r="BM302" s="216" t="s">
        <v>536</v>
      </c>
    </row>
    <row r="303" s="2" customFormat="1">
      <c r="A303" s="39"/>
      <c r="B303" s="40"/>
      <c r="C303" s="41"/>
      <c r="D303" s="218" t="s">
        <v>128</v>
      </c>
      <c r="E303" s="41"/>
      <c r="F303" s="219" t="s">
        <v>537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128</v>
      </c>
      <c r="AU303" s="18" t="s">
        <v>82</v>
      </c>
    </row>
    <row r="304" s="2" customFormat="1">
      <c r="A304" s="39"/>
      <c r="B304" s="40"/>
      <c r="C304" s="41"/>
      <c r="D304" s="247" t="s">
        <v>202</v>
      </c>
      <c r="E304" s="41"/>
      <c r="F304" s="248" t="s">
        <v>538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202</v>
      </c>
      <c r="AU304" s="18" t="s">
        <v>82</v>
      </c>
    </row>
    <row r="305" s="14" customFormat="1">
      <c r="A305" s="14"/>
      <c r="B305" s="233"/>
      <c r="C305" s="234"/>
      <c r="D305" s="218" t="s">
        <v>129</v>
      </c>
      <c r="E305" s="235" t="s">
        <v>19</v>
      </c>
      <c r="F305" s="236" t="s">
        <v>539</v>
      </c>
      <c r="G305" s="234"/>
      <c r="H305" s="237">
        <v>0.41699999999999998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3" t="s">
        <v>129</v>
      </c>
      <c r="AU305" s="243" t="s">
        <v>82</v>
      </c>
      <c r="AV305" s="14" t="s">
        <v>82</v>
      </c>
      <c r="AW305" s="14" t="s">
        <v>33</v>
      </c>
      <c r="AX305" s="14" t="s">
        <v>80</v>
      </c>
      <c r="AY305" s="243" t="s">
        <v>118</v>
      </c>
    </row>
    <row r="306" s="12" customFormat="1" ht="22.8" customHeight="1">
      <c r="A306" s="12"/>
      <c r="B306" s="189"/>
      <c r="C306" s="190"/>
      <c r="D306" s="191" t="s">
        <v>71</v>
      </c>
      <c r="E306" s="203" t="s">
        <v>136</v>
      </c>
      <c r="F306" s="203" t="s">
        <v>540</v>
      </c>
      <c r="G306" s="190"/>
      <c r="H306" s="190"/>
      <c r="I306" s="193"/>
      <c r="J306" s="204">
        <f>BK306</f>
        <v>0</v>
      </c>
      <c r="K306" s="190"/>
      <c r="L306" s="195"/>
      <c r="M306" s="196"/>
      <c r="N306" s="197"/>
      <c r="O306" s="197"/>
      <c r="P306" s="198">
        <f>SUM(P307:P336)</f>
        <v>0</v>
      </c>
      <c r="Q306" s="197"/>
      <c r="R306" s="198">
        <f>SUM(R307:R336)</f>
        <v>48.056376799999995</v>
      </c>
      <c r="S306" s="197"/>
      <c r="T306" s="199">
        <f>SUM(T307:T336)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0" t="s">
        <v>80</v>
      </c>
      <c r="AT306" s="201" t="s">
        <v>71</v>
      </c>
      <c r="AU306" s="201" t="s">
        <v>80</v>
      </c>
      <c r="AY306" s="200" t="s">
        <v>118</v>
      </c>
      <c r="BK306" s="202">
        <f>SUM(BK307:BK336)</f>
        <v>0</v>
      </c>
    </row>
    <row r="307" s="2" customFormat="1" ht="16.5" customHeight="1">
      <c r="A307" s="39"/>
      <c r="B307" s="40"/>
      <c r="C307" s="205" t="s">
        <v>541</v>
      </c>
      <c r="D307" s="205" t="s">
        <v>121</v>
      </c>
      <c r="E307" s="206" t="s">
        <v>542</v>
      </c>
      <c r="F307" s="207" t="s">
        <v>543</v>
      </c>
      <c r="G307" s="208" t="s">
        <v>501</v>
      </c>
      <c r="H307" s="209">
        <v>29.879999999999999</v>
      </c>
      <c r="I307" s="210"/>
      <c r="J307" s="211">
        <f>ROUND(I307*H307,2)</f>
        <v>0</v>
      </c>
      <c r="K307" s="207" t="s">
        <v>199</v>
      </c>
      <c r="L307" s="45"/>
      <c r="M307" s="212" t="s">
        <v>19</v>
      </c>
      <c r="N307" s="213" t="s">
        <v>43</v>
      </c>
      <c r="O307" s="85"/>
      <c r="P307" s="214">
        <f>O307*H307</f>
        <v>0</v>
      </c>
      <c r="Q307" s="214">
        <v>0.031870000000000002</v>
      </c>
      <c r="R307" s="214">
        <f>Q307*H307</f>
        <v>0.9522756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136</v>
      </c>
      <c r="AT307" s="216" t="s">
        <v>121</v>
      </c>
      <c r="AU307" s="216" t="s">
        <v>82</v>
      </c>
      <c r="AY307" s="18" t="s">
        <v>118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80</v>
      </c>
      <c r="BK307" s="217">
        <f>ROUND(I307*H307,2)</f>
        <v>0</v>
      </c>
      <c r="BL307" s="18" t="s">
        <v>136</v>
      </c>
      <c r="BM307" s="216" t="s">
        <v>544</v>
      </c>
    </row>
    <row r="308" s="2" customFormat="1">
      <c r="A308" s="39"/>
      <c r="B308" s="40"/>
      <c r="C308" s="41"/>
      <c r="D308" s="218" t="s">
        <v>128</v>
      </c>
      <c r="E308" s="41"/>
      <c r="F308" s="219" t="s">
        <v>545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128</v>
      </c>
      <c r="AU308" s="18" t="s">
        <v>82</v>
      </c>
    </row>
    <row r="309" s="2" customFormat="1">
      <c r="A309" s="39"/>
      <c r="B309" s="40"/>
      <c r="C309" s="41"/>
      <c r="D309" s="247" t="s">
        <v>202</v>
      </c>
      <c r="E309" s="41"/>
      <c r="F309" s="248" t="s">
        <v>546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202</v>
      </c>
      <c r="AU309" s="18" t="s">
        <v>82</v>
      </c>
    </row>
    <row r="310" s="13" customFormat="1">
      <c r="A310" s="13"/>
      <c r="B310" s="223"/>
      <c r="C310" s="224"/>
      <c r="D310" s="218" t="s">
        <v>129</v>
      </c>
      <c r="E310" s="225" t="s">
        <v>19</v>
      </c>
      <c r="F310" s="226" t="s">
        <v>547</v>
      </c>
      <c r="G310" s="224"/>
      <c r="H310" s="225" t="s">
        <v>19</v>
      </c>
      <c r="I310" s="227"/>
      <c r="J310" s="224"/>
      <c r="K310" s="224"/>
      <c r="L310" s="228"/>
      <c r="M310" s="229"/>
      <c r="N310" s="230"/>
      <c r="O310" s="230"/>
      <c r="P310" s="230"/>
      <c r="Q310" s="230"/>
      <c r="R310" s="230"/>
      <c r="S310" s="230"/>
      <c r="T310" s="23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2" t="s">
        <v>129</v>
      </c>
      <c r="AU310" s="232" t="s">
        <v>82</v>
      </c>
      <c r="AV310" s="13" t="s">
        <v>80</v>
      </c>
      <c r="AW310" s="13" t="s">
        <v>33</v>
      </c>
      <c r="AX310" s="13" t="s">
        <v>72</v>
      </c>
      <c r="AY310" s="232" t="s">
        <v>118</v>
      </c>
    </row>
    <row r="311" s="14" customFormat="1">
      <c r="A311" s="14"/>
      <c r="B311" s="233"/>
      <c r="C311" s="234"/>
      <c r="D311" s="218" t="s">
        <v>129</v>
      </c>
      <c r="E311" s="235" t="s">
        <v>19</v>
      </c>
      <c r="F311" s="236" t="s">
        <v>548</v>
      </c>
      <c r="G311" s="234"/>
      <c r="H311" s="237">
        <v>29.879999999999999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3" t="s">
        <v>129</v>
      </c>
      <c r="AU311" s="243" t="s">
        <v>82</v>
      </c>
      <c r="AV311" s="14" t="s">
        <v>82</v>
      </c>
      <c r="AW311" s="14" t="s">
        <v>33</v>
      </c>
      <c r="AX311" s="14" t="s">
        <v>80</v>
      </c>
      <c r="AY311" s="243" t="s">
        <v>118</v>
      </c>
    </row>
    <row r="312" s="2" customFormat="1" ht="16.5" customHeight="1">
      <c r="A312" s="39"/>
      <c r="B312" s="40"/>
      <c r="C312" s="205" t="s">
        <v>549</v>
      </c>
      <c r="D312" s="205" t="s">
        <v>121</v>
      </c>
      <c r="E312" s="206" t="s">
        <v>550</v>
      </c>
      <c r="F312" s="207" t="s">
        <v>551</v>
      </c>
      <c r="G312" s="208" t="s">
        <v>501</v>
      </c>
      <c r="H312" s="209">
        <v>29.879999999999999</v>
      </c>
      <c r="I312" s="210"/>
      <c r="J312" s="211">
        <f>ROUND(I312*H312,2)</f>
        <v>0</v>
      </c>
      <c r="K312" s="207" t="s">
        <v>199</v>
      </c>
      <c r="L312" s="45"/>
      <c r="M312" s="212" t="s">
        <v>19</v>
      </c>
      <c r="N312" s="213" t="s">
        <v>43</v>
      </c>
      <c r="O312" s="85"/>
      <c r="P312" s="214">
        <f>O312*H312</f>
        <v>0</v>
      </c>
      <c r="Q312" s="214">
        <v>0.00012999999999999999</v>
      </c>
      <c r="R312" s="214">
        <f>Q312*H312</f>
        <v>0.0038843999999999997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136</v>
      </c>
      <c r="AT312" s="216" t="s">
        <v>121</v>
      </c>
      <c r="AU312" s="216" t="s">
        <v>82</v>
      </c>
      <c r="AY312" s="18" t="s">
        <v>118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80</v>
      </c>
      <c r="BK312" s="217">
        <f>ROUND(I312*H312,2)</f>
        <v>0</v>
      </c>
      <c r="BL312" s="18" t="s">
        <v>136</v>
      </c>
      <c r="BM312" s="216" t="s">
        <v>552</v>
      </c>
    </row>
    <row r="313" s="2" customFormat="1">
      <c r="A313" s="39"/>
      <c r="B313" s="40"/>
      <c r="C313" s="41"/>
      <c r="D313" s="218" t="s">
        <v>128</v>
      </c>
      <c r="E313" s="41"/>
      <c r="F313" s="219" t="s">
        <v>553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128</v>
      </c>
      <c r="AU313" s="18" t="s">
        <v>82</v>
      </c>
    </row>
    <row r="314" s="2" customFormat="1">
      <c r="A314" s="39"/>
      <c r="B314" s="40"/>
      <c r="C314" s="41"/>
      <c r="D314" s="247" t="s">
        <v>202</v>
      </c>
      <c r="E314" s="41"/>
      <c r="F314" s="248" t="s">
        <v>554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202</v>
      </c>
      <c r="AU314" s="18" t="s">
        <v>82</v>
      </c>
    </row>
    <row r="315" s="2" customFormat="1" ht="16.5" customHeight="1">
      <c r="A315" s="39"/>
      <c r="B315" s="40"/>
      <c r="C315" s="205" t="s">
        <v>555</v>
      </c>
      <c r="D315" s="205" t="s">
        <v>121</v>
      </c>
      <c r="E315" s="206" t="s">
        <v>556</v>
      </c>
      <c r="F315" s="207" t="s">
        <v>557</v>
      </c>
      <c r="G315" s="208" t="s">
        <v>558</v>
      </c>
      <c r="H315" s="209">
        <v>4036</v>
      </c>
      <c r="I315" s="210"/>
      <c r="J315" s="211">
        <f>ROUND(I315*H315,2)</f>
        <v>0</v>
      </c>
      <c r="K315" s="207" t="s">
        <v>19</v>
      </c>
      <c r="L315" s="45"/>
      <c r="M315" s="212" t="s">
        <v>19</v>
      </c>
      <c r="N315" s="213" t="s">
        <v>43</v>
      </c>
      <c r="O315" s="85"/>
      <c r="P315" s="214">
        <f>O315*H315</f>
        <v>0</v>
      </c>
      <c r="Q315" s="214">
        <v>0</v>
      </c>
      <c r="R315" s="214">
        <f>Q315*H315</f>
        <v>0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136</v>
      </c>
      <c r="AT315" s="216" t="s">
        <v>121</v>
      </c>
      <c r="AU315" s="216" t="s">
        <v>82</v>
      </c>
      <c r="AY315" s="18" t="s">
        <v>118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80</v>
      </c>
      <c r="BK315" s="217">
        <f>ROUND(I315*H315,2)</f>
        <v>0</v>
      </c>
      <c r="BL315" s="18" t="s">
        <v>136</v>
      </c>
      <c r="BM315" s="216" t="s">
        <v>559</v>
      </c>
    </row>
    <row r="316" s="2" customFormat="1">
      <c r="A316" s="39"/>
      <c r="B316" s="40"/>
      <c r="C316" s="41"/>
      <c r="D316" s="218" t="s">
        <v>128</v>
      </c>
      <c r="E316" s="41"/>
      <c r="F316" s="219" t="s">
        <v>557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128</v>
      </c>
      <c r="AU316" s="18" t="s">
        <v>82</v>
      </c>
    </row>
    <row r="317" s="14" customFormat="1">
      <c r="A317" s="14"/>
      <c r="B317" s="233"/>
      <c r="C317" s="234"/>
      <c r="D317" s="218" t="s">
        <v>129</v>
      </c>
      <c r="E317" s="235" t="s">
        <v>19</v>
      </c>
      <c r="F317" s="236" t="s">
        <v>560</v>
      </c>
      <c r="G317" s="234"/>
      <c r="H317" s="237">
        <v>4036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3" t="s">
        <v>129</v>
      </c>
      <c r="AU317" s="243" t="s">
        <v>82</v>
      </c>
      <c r="AV317" s="14" t="s">
        <v>82</v>
      </c>
      <c r="AW317" s="14" t="s">
        <v>33</v>
      </c>
      <c r="AX317" s="14" t="s">
        <v>80</v>
      </c>
      <c r="AY317" s="243" t="s">
        <v>118</v>
      </c>
    </row>
    <row r="318" s="2" customFormat="1" ht="16.5" customHeight="1">
      <c r="A318" s="39"/>
      <c r="B318" s="40"/>
      <c r="C318" s="205" t="s">
        <v>561</v>
      </c>
      <c r="D318" s="205" t="s">
        <v>121</v>
      </c>
      <c r="E318" s="206" t="s">
        <v>562</v>
      </c>
      <c r="F318" s="207" t="s">
        <v>563</v>
      </c>
      <c r="G318" s="208" t="s">
        <v>501</v>
      </c>
      <c r="H318" s="209">
        <v>0.95999999999999996</v>
      </c>
      <c r="I318" s="210"/>
      <c r="J318" s="211">
        <f>ROUND(I318*H318,2)</f>
        <v>0</v>
      </c>
      <c r="K318" s="207" t="s">
        <v>199</v>
      </c>
      <c r="L318" s="45"/>
      <c r="M318" s="212" t="s">
        <v>19</v>
      </c>
      <c r="N318" s="213" t="s">
        <v>43</v>
      </c>
      <c r="O318" s="85"/>
      <c r="P318" s="214">
        <f>O318*H318</f>
        <v>0</v>
      </c>
      <c r="Q318" s="214">
        <v>0.03458</v>
      </c>
      <c r="R318" s="214">
        <f>Q318*H318</f>
        <v>0.033196799999999999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136</v>
      </c>
      <c r="AT318" s="216" t="s">
        <v>121</v>
      </c>
      <c r="AU318" s="216" t="s">
        <v>82</v>
      </c>
      <c r="AY318" s="18" t="s">
        <v>118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80</v>
      </c>
      <c r="BK318" s="217">
        <f>ROUND(I318*H318,2)</f>
        <v>0</v>
      </c>
      <c r="BL318" s="18" t="s">
        <v>136</v>
      </c>
      <c r="BM318" s="216" t="s">
        <v>564</v>
      </c>
    </row>
    <row r="319" s="2" customFormat="1">
      <c r="A319" s="39"/>
      <c r="B319" s="40"/>
      <c r="C319" s="41"/>
      <c r="D319" s="218" t="s">
        <v>128</v>
      </c>
      <c r="E319" s="41"/>
      <c r="F319" s="219" t="s">
        <v>563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128</v>
      </c>
      <c r="AU319" s="18" t="s">
        <v>82</v>
      </c>
    </row>
    <row r="320" s="2" customFormat="1">
      <c r="A320" s="39"/>
      <c r="B320" s="40"/>
      <c r="C320" s="41"/>
      <c r="D320" s="247" t="s">
        <v>202</v>
      </c>
      <c r="E320" s="41"/>
      <c r="F320" s="248" t="s">
        <v>565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202</v>
      </c>
      <c r="AU320" s="18" t="s">
        <v>82</v>
      </c>
    </row>
    <row r="321" s="14" customFormat="1">
      <c r="A321" s="14"/>
      <c r="B321" s="233"/>
      <c r="C321" s="234"/>
      <c r="D321" s="218" t="s">
        <v>129</v>
      </c>
      <c r="E321" s="235" t="s">
        <v>19</v>
      </c>
      <c r="F321" s="236" t="s">
        <v>566</v>
      </c>
      <c r="G321" s="234"/>
      <c r="H321" s="237">
        <v>0.95999999999999996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3" t="s">
        <v>129</v>
      </c>
      <c r="AU321" s="243" t="s">
        <v>82</v>
      </c>
      <c r="AV321" s="14" t="s">
        <v>82</v>
      </c>
      <c r="AW321" s="14" t="s">
        <v>33</v>
      </c>
      <c r="AX321" s="14" t="s">
        <v>80</v>
      </c>
      <c r="AY321" s="243" t="s">
        <v>118</v>
      </c>
    </row>
    <row r="322" s="2" customFormat="1" ht="16.5" customHeight="1">
      <c r="A322" s="39"/>
      <c r="B322" s="40"/>
      <c r="C322" s="205" t="s">
        <v>567</v>
      </c>
      <c r="D322" s="205" t="s">
        <v>121</v>
      </c>
      <c r="E322" s="206" t="s">
        <v>568</v>
      </c>
      <c r="F322" s="207" t="s">
        <v>569</v>
      </c>
      <c r="G322" s="208" t="s">
        <v>198</v>
      </c>
      <c r="H322" s="209">
        <v>4</v>
      </c>
      <c r="I322" s="210"/>
      <c r="J322" s="211">
        <f>ROUND(I322*H322,2)</f>
        <v>0</v>
      </c>
      <c r="K322" s="207" t="s">
        <v>19</v>
      </c>
      <c r="L322" s="45"/>
      <c r="M322" s="212" t="s">
        <v>19</v>
      </c>
      <c r="N322" s="213" t="s">
        <v>43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136</v>
      </c>
      <c r="AT322" s="216" t="s">
        <v>121</v>
      </c>
      <c r="AU322" s="216" t="s">
        <v>82</v>
      </c>
      <c r="AY322" s="18" t="s">
        <v>118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80</v>
      </c>
      <c r="BK322" s="217">
        <f>ROUND(I322*H322,2)</f>
        <v>0</v>
      </c>
      <c r="BL322" s="18" t="s">
        <v>136</v>
      </c>
      <c r="BM322" s="216" t="s">
        <v>570</v>
      </c>
    </row>
    <row r="323" s="2" customFormat="1">
      <c r="A323" s="39"/>
      <c r="B323" s="40"/>
      <c r="C323" s="41"/>
      <c r="D323" s="218" t="s">
        <v>128</v>
      </c>
      <c r="E323" s="41"/>
      <c r="F323" s="219" t="s">
        <v>571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128</v>
      </c>
      <c r="AU323" s="18" t="s">
        <v>82</v>
      </c>
    </row>
    <row r="324" s="14" customFormat="1">
      <c r="A324" s="14"/>
      <c r="B324" s="233"/>
      <c r="C324" s="234"/>
      <c r="D324" s="218" t="s">
        <v>129</v>
      </c>
      <c r="E324" s="235" t="s">
        <v>19</v>
      </c>
      <c r="F324" s="236" t="s">
        <v>572</v>
      </c>
      <c r="G324" s="234"/>
      <c r="H324" s="237">
        <v>4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3" t="s">
        <v>129</v>
      </c>
      <c r="AU324" s="243" t="s">
        <v>82</v>
      </c>
      <c r="AV324" s="14" t="s">
        <v>82</v>
      </c>
      <c r="AW324" s="14" t="s">
        <v>33</v>
      </c>
      <c r="AX324" s="14" t="s">
        <v>80</v>
      </c>
      <c r="AY324" s="243" t="s">
        <v>118</v>
      </c>
    </row>
    <row r="325" s="2" customFormat="1" ht="16.5" customHeight="1">
      <c r="A325" s="39"/>
      <c r="B325" s="40"/>
      <c r="C325" s="205" t="s">
        <v>573</v>
      </c>
      <c r="D325" s="205" t="s">
        <v>121</v>
      </c>
      <c r="E325" s="206" t="s">
        <v>574</v>
      </c>
      <c r="F325" s="207" t="s">
        <v>575</v>
      </c>
      <c r="G325" s="208" t="s">
        <v>501</v>
      </c>
      <c r="H325" s="209">
        <v>23.800000000000001</v>
      </c>
      <c r="I325" s="210"/>
      <c r="J325" s="211">
        <f>ROUND(I325*H325,2)</f>
        <v>0</v>
      </c>
      <c r="K325" s="207" t="s">
        <v>199</v>
      </c>
      <c r="L325" s="45"/>
      <c r="M325" s="212" t="s">
        <v>19</v>
      </c>
      <c r="N325" s="213" t="s">
        <v>43</v>
      </c>
      <c r="O325" s="85"/>
      <c r="P325" s="214">
        <f>O325*H325</f>
        <v>0</v>
      </c>
      <c r="Q325" s="214">
        <v>0</v>
      </c>
      <c r="R325" s="214">
        <f>Q325*H325</f>
        <v>0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136</v>
      </c>
      <c r="AT325" s="216" t="s">
        <v>121</v>
      </c>
      <c r="AU325" s="216" t="s">
        <v>82</v>
      </c>
      <c r="AY325" s="18" t="s">
        <v>118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80</v>
      </c>
      <c r="BK325" s="217">
        <f>ROUND(I325*H325,2)</f>
        <v>0</v>
      </c>
      <c r="BL325" s="18" t="s">
        <v>136</v>
      </c>
      <c r="BM325" s="216" t="s">
        <v>576</v>
      </c>
    </row>
    <row r="326" s="2" customFormat="1">
      <c r="A326" s="39"/>
      <c r="B326" s="40"/>
      <c r="C326" s="41"/>
      <c r="D326" s="218" t="s">
        <v>128</v>
      </c>
      <c r="E326" s="41"/>
      <c r="F326" s="219" t="s">
        <v>577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128</v>
      </c>
      <c r="AU326" s="18" t="s">
        <v>82</v>
      </c>
    </row>
    <row r="327" s="2" customFormat="1">
      <c r="A327" s="39"/>
      <c r="B327" s="40"/>
      <c r="C327" s="41"/>
      <c r="D327" s="247" t="s">
        <v>202</v>
      </c>
      <c r="E327" s="41"/>
      <c r="F327" s="248" t="s">
        <v>578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202</v>
      </c>
      <c r="AU327" s="18" t="s">
        <v>82</v>
      </c>
    </row>
    <row r="328" s="13" customFormat="1">
      <c r="A328" s="13"/>
      <c r="B328" s="223"/>
      <c r="C328" s="224"/>
      <c r="D328" s="218" t="s">
        <v>129</v>
      </c>
      <c r="E328" s="225" t="s">
        <v>19</v>
      </c>
      <c r="F328" s="226" t="s">
        <v>579</v>
      </c>
      <c r="G328" s="224"/>
      <c r="H328" s="225" t="s">
        <v>19</v>
      </c>
      <c r="I328" s="227"/>
      <c r="J328" s="224"/>
      <c r="K328" s="224"/>
      <c r="L328" s="228"/>
      <c r="M328" s="229"/>
      <c r="N328" s="230"/>
      <c r="O328" s="230"/>
      <c r="P328" s="230"/>
      <c r="Q328" s="230"/>
      <c r="R328" s="230"/>
      <c r="S328" s="230"/>
      <c r="T328" s="23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2" t="s">
        <v>129</v>
      </c>
      <c r="AU328" s="232" t="s">
        <v>82</v>
      </c>
      <c r="AV328" s="13" t="s">
        <v>80</v>
      </c>
      <c r="AW328" s="13" t="s">
        <v>33</v>
      </c>
      <c r="AX328" s="13" t="s">
        <v>72</v>
      </c>
      <c r="AY328" s="232" t="s">
        <v>118</v>
      </c>
    </row>
    <row r="329" s="14" customFormat="1">
      <c r="A329" s="14"/>
      <c r="B329" s="233"/>
      <c r="C329" s="234"/>
      <c r="D329" s="218" t="s">
        <v>129</v>
      </c>
      <c r="E329" s="235" t="s">
        <v>19</v>
      </c>
      <c r="F329" s="236" t="s">
        <v>580</v>
      </c>
      <c r="G329" s="234"/>
      <c r="H329" s="237">
        <v>23.800000000000001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3" t="s">
        <v>129</v>
      </c>
      <c r="AU329" s="243" t="s">
        <v>82</v>
      </c>
      <c r="AV329" s="14" t="s">
        <v>82</v>
      </c>
      <c r="AW329" s="14" t="s">
        <v>33</v>
      </c>
      <c r="AX329" s="14" t="s">
        <v>80</v>
      </c>
      <c r="AY329" s="243" t="s">
        <v>118</v>
      </c>
    </row>
    <row r="330" s="2" customFormat="1" ht="16.5" customHeight="1">
      <c r="A330" s="39"/>
      <c r="B330" s="40"/>
      <c r="C330" s="205" t="s">
        <v>581</v>
      </c>
      <c r="D330" s="205" t="s">
        <v>121</v>
      </c>
      <c r="E330" s="206" t="s">
        <v>582</v>
      </c>
      <c r="F330" s="207" t="s">
        <v>583</v>
      </c>
      <c r="G330" s="208" t="s">
        <v>236</v>
      </c>
      <c r="H330" s="209">
        <v>23.510000000000002</v>
      </c>
      <c r="I330" s="210"/>
      <c r="J330" s="211">
        <f>ROUND(I330*H330,2)</f>
        <v>0</v>
      </c>
      <c r="K330" s="207" t="s">
        <v>19</v>
      </c>
      <c r="L330" s="45"/>
      <c r="M330" s="212" t="s">
        <v>19</v>
      </c>
      <c r="N330" s="213" t="s">
        <v>43</v>
      </c>
      <c r="O330" s="85"/>
      <c r="P330" s="214">
        <f>O330*H330</f>
        <v>0</v>
      </c>
      <c r="Q330" s="214">
        <v>2.0019999999999998</v>
      </c>
      <c r="R330" s="214">
        <f>Q330*H330</f>
        <v>47.067019999999999</v>
      </c>
      <c r="S330" s="214">
        <v>0</v>
      </c>
      <c r="T330" s="21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136</v>
      </c>
      <c r="AT330" s="216" t="s">
        <v>121</v>
      </c>
      <c r="AU330" s="216" t="s">
        <v>82</v>
      </c>
      <c r="AY330" s="18" t="s">
        <v>118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80</v>
      </c>
      <c r="BK330" s="217">
        <f>ROUND(I330*H330,2)</f>
        <v>0</v>
      </c>
      <c r="BL330" s="18" t="s">
        <v>136</v>
      </c>
      <c r="BM330" s="216" t="s">
        <v>584</v>
      </c>
    </row>
    <row r="331" s="2" customFormat="1">
      <c r="A331" s="39"/>
      <c r="B331" s="40"/>
      <c r="C331" s="41"/>
      <c r="D331" s="218" t="s">
        <v>128</v>
      </c>
      <c r="E331" s="41"/>
      <c r="F331" s="219" t="s">
        <v>585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128</v>
      </c>
      <c r="AU331" s="18" t="s">
        <v>82</v>
      </c>
    </row>
    <row r="332" s="13" customFormat="1">
      <c r="A332" s="13"/>
      <c r="B332" s="223"/>
      <c r="C332" s="224"/>
      <c r="D332" s="218" t="s">
        <v>129</v>
      </c>
      <c r="E332" s="225" t="s">
        <v>19</v>
      </c>
      <c r="F332" s="226" t="s">
        <v>586</v>
      </c>
      <c r="G332" s="224"/>
      <c r="H332" s="225" t="s">
        <v>19</v>
      </c>
      <c r="I332" s="227"/>
      <c r="J332" s="224"/>
      <c r="K332" s="224"/>
      <c r="L332" s="228"/>
      <c r="M332" s="229"/>
      <c r="N332" s="230"/>
      <c r="O332" s="230"/>
      <c r="P332" s="230"/>
      <c r="Q332" s="230"/>
      <c r="R332" s="230"/>
      <c r="S332" s="230"/>
      <c r="T332" s="23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2" t="s">
        <v>129</v>
      </c>
      <c r="AU332" s="232" t="s">
        <v>82</v>
      </c>
      <c r="AV332" s="13" t="s">
        <v>80</v>
      </c>
      <c r="AW332" s="13" t="s">
        <v>33</v>
      </c>
      <c r="AX332" s="13" t="s">
        <v>72</v>
      </c>
      <c r="AY332" s="232" t="s">
        <v>118</v>
      </c>
    </row>
    <row r="333" s="13" customFormat="1">
      <c r="A333" s="13"/>
      <c r="B333" s="223"/>
      <c r="C333" s="224"/>
      <c r="D333" s="218" t="s">
        <v>129</v>
      </c>
      <c r="E333" s="225" t="s">
        <v>19</v>
      </c>
      <c r="F333" s="226" t="s">
        <v>587</v>
      </c>
      <c r="G333" s="224"/>
      <c r="H333" s="225" t="s">
        <v>19</v>
      </c>
      <c r="I333" s="227"/>
      <c r="J333" s="224"/>
      <c r="K333" s="224"/>
      <c r="L333" s="228"/>
      <c r="M333" s="229"/>
      <c r="N333" s="230"/>
      <c r="O333" s="230"/>
      <c r="P333" s="230"/>
      <c r="Q333" s="230"/>
      <c r="R333" s="230"/>
      <c r="S333" s="230"/>
      <c r="T333" s="23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2" t="s">
        <v>129</v>
      </c>
      <c r="AU333" s="232" t="s">
        <v>82</v>
      </c>
      <c r="AV333" s="13" t="s">
        <v>80</v>
      </c>
      <c r="AW333" s="13" t="s">
        <v>33</v>
      </c>
      <c r="AX333" s="13" t="s">
        <v>72</v>
      </c>
      <c r="AY333" s="232" t="s">
        <v>118</v>
      </c>
    </row>
    <row r="334" s="14" customFormat="1">
      <c r="A334" s="14"/>
      <c r="B334" s="233"/>
      <c r="C334" s="234"/>
      <c r="D334" s="218" t="s">
        <v>129</v>
      </c>
      <c r="E334" s="235" t="s">
        <v>19</v>
      </c>
      <c r="F334" s="236" t="s">
        <v>588</v>
      </c>
      <c r="G334" s="234"/>
      <c r="H334" s="237">
        <v>15.380000000000001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3" t="s">
        <v>129</v>
      </c>
      <c r="AU334" s="243" t="s">
        <v>82</v>
      </c>
      <c r="AV334" s="14" t="s">
        <v>82</v>
      </c>
      <c r="AW334" s="14" t="s">
        <v>33</v>
      </c>
      <c r="AX334" s="14" t="s">
        <v>72</v>
      </c>
      <c r="AY334" s="243" t="s">
        <v>118</v>
      </c>
    </row>
    <row r="335" s="14" customFormat="1">
      <c r="A335" s="14"/>
      <c r="B335" s="233"/>
      <c r="C335" s="234"/>
      <c r="D335" s="218" t="s">
        <v>129</v>
      </c>
      <c r="E335" s="235" t="s">
        <v>19</v>
      </c>
      <c r="F335" s="236" t="s">
        <v>589</v>
      </c>
      <c r="G335" s="234"/>
      <c r="H335" s="237">
        <v>8.1300000000000008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3" t="s">
        <v>129</v>
      </c>
      <c r="AU335" s="243" t="s">
        <v>82</v>
      </c>
      <c r="AV335" s="14" t="s">
        <v>82</v>
      </c>
      <c r="AW335" s="14" t="s">
        <v>33</v>
      </c>
      <c r="AX335" s="14" t="s">
        <v>72</v>
      </c>
      <c r="AY335" s="243" t="s">
        <v>118</v>
      </c>
    </row>
    <row r="336" s="15" customFormat="1">
      <c r="A336" s="15"/>
      <c r="B336" s="249"/>
      <c r="C336" s="250"/>
      <c r="D336" s="218" t="s">
        <v>129</v>
      </c>
      <c r="E336" s="251" t="s">
        <v>19</v>
      </c>
      <c r="F336" s="252" t="s">
        <v>244</v>
      </c>
      <c r="G336" s="250"/>
      <c r="H336" s="253">
        <v>23.510000000000002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9" t="s">
        <v>129</v>
      </c>
      <c r="AU336" s="259" t="s">
        <v>82</v>
      </c>
      <c r="AV336" s="15" t="s">
        <v>136</v>
      </c>
      <c r="AW336" s="15" t="s">
        <v>33</v>
      </c>
      <c r="AX336" s="15" t="s">
        <v>80</v>
      </c>
      <c r="AY336" s="259" t="s">
        <v>118</v>
      </c>
    </row>
    <row r="337" s="12" customFormat="1" ht="22.8" customHeight="1">
      <c r="A337" s="12"/>
      <c r="B337" s="189"/>
      <c r="C337" s="190"/>
      <c r="D337" s="191" t="s">
        <v>71</v>
      </c>
      <c r="E337" s="203" t="s">
        <v>117</v>
      </c>
      <c r="F337" s="203" t="s">
        <v>590</v>
      </c>
      <c r="G337" s="190"/>
      <c r="H337" s="190"/>
      <c r="I337" s="193"/>
      <c r="J337" s="204">
        <f>BK337</f>
        <v>0</v>
      </c>
      <c r="K337" s="190"/>
      <c r="L337" s="195"/>
      <c r="M337" s="196"/>
      <c r="N337" s="197"/>
      <c r="O337" s="197"/>
      <c r="P337" s="198">
        <f>SUM(P338:P351)</f>
        <v>0</v>
      </c>
      <c r="Q337" s="197"/>
      <c r="R337" s="198">
        <f>SUM(R338:R351)</f>
        <v>0</v>
      </c>
      <c r="S337" s="197"/>
      <c r="T337" s="199">
        <f>SUM(T338:T351)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0" t="s">
        <v>80</v>
      </c>
      <c r="AT337" s="201" t="s">
        <v>71</v>
      </c>
      <c r="AU337" s="201" t="s">
        <v>80</v>
      </c>
      <c r="AY337" s="200" t="s">
        <v>118</v>
      </c>
      <c r="BK337" s="202">
        <f>SUM(BK338:BK351)</f>
        <v>0</v>
      </c>
    </row>
    <row r="338" s="2" customFormat="1" ht="16.5" customHeight="1">
      <c r="A338" s="39"/>
      <c r="B338" s="40"/>
      <c r="C338" s="205" t="s">
        <v>591</v>
      </c>
      <c r="D338" s="205" t="s">
        <v>121</v>
      </c>
      <c r="E338" s="206" t="s">
        <v>592</v>
      </c>
      <c r="F338" s="207" t="s">
        <v>593</v>
      </c>
      <c r="G338" s="208" t="s">
        <v>501</v>
      </c>
      <c r="H338" s="209">
        <v>80.700000000000003</v>
      </c>
      <c r="I338" s="210"/>
      <c r="J338" s="211">
        <f>ROUND(I338*H338,2)</f>
        <v>0</v>
      </c>
      <c r="K338" s="207" t="s">
        <v>199</v>
      </c>
      <c r="L338" s="45"/>
      <c r="M338" s="212" t="s">
        <v>19</v>
      </c>
      <c r="N338" s="213" t="s">
        <v>43</v>
      </c>
      <c r="O338" s="85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136</v>
      </c>
      <c r="AT338" s="216" t="s">
        <v>121</v>
      </c>
      <c r="AU338" s="216" t="s">
        <v>82</v>
      </c>
      <c r="AY338" s="18" t="s">
        <v>118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80</v>
      </c>
      <c r="BK338" s="217">
        <f>ROUND(I338*H338,2)</f>
        <v>0</v>
      </c>
      <c r="BL338" s="18" t="s">
        <v>136</v>
      </c>
      <c r="BM338" s="216" t="s">
        <v>594</v>
      </c>
    </row>
    <row r="339" s="2" customFormat="1">
      <c r="A339" s="39"/>
      <c r="B339" s="40"/>
      <c r="C339" s="41"/>
      <c r="D339" s="218" t="s">
        <v>128</v>
      </c>
      <c r="E339" s="41"/>
      <c r="F339" s="219" t="s">
        <v>595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128</v>
      </c>
      <c r="AU339" s="18" t="s">
        <v>82</v>
      </c>
    </row>
    <row r="340" s="2" customFormat="1">
      <c r="A340" s="39"/>
      <c r="B340" s="40"/>
      <c r="C340" s="41"/>
      <c r="D340" s="247" t="s">
        <v>202</v>
      </c>
      <c r="E340" s="41"/>
      <c r="F340" s="248" t="s">
        <v>596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202</v>
      </c>
      <c r="AU340" s="18" t="s">
        <v>82</v>
      </c>
    </row>
    <row r="341" s="13" customFormat="1">
      <c r="A341" s="13"/>
      <c r="B341" s="223"/>
      <c r="C341" s="224"/>
      <c r="D341" s="218" t="s">
        <v>129</v>
      </c>
      <c r="E341" s="225" t="s">
        <v>19</v>
      </c>
      <c r="F341" s="226" t="s">
        <v>597</v>
      </c>
      <c r="G341" s="224"/>
      <c r="H341" s="225" t="s">
        <v>19</v>
      </c>
      <c r="I341" s="227"/>
      <c r="J341" s="224"/>
      <c r="K341" s="224"/>
      <c r="L341" s="228"/>
      <c r="M341" s="229"/>
      <c r="N341" s="230"/>
      <c r="O341" s="230"/>
      <c r="P341" s="230"/>
      <c r="Q341" s="230"/>
      <c r="R341" s="230"/>
      <c r="S341" s="230"/>
      <c r="T341" s="23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2" t="s">
        <v>129</v>
      </c>
      <c r="AU341" s="232" t="s">
        <v>82</v>
      </c>
      <c r="AV341" s="13" t="s">
        <v>80</v>
      </c>
      <c r="AW341" s="13" t="s">
        <v>33</v>
      </c>
      <c r="AX341" s="13" t="s">
        <v>72</v>
      </c>
      <c r="AY341" s="232" t="s">
        <v>118</v>
      </c>
    </row>
    <row r="342" s="14" customFormat="1">
      <c r="A342" s="14"/>
      <c r="B342" s="233"/>
      <c r="C342" s="234"/>
      <c r="D342" s="218" t="s">
        <v>129</v>
      </c>
      <c r="E342" s="235" t="s">
        <v>19</v>
      </c>
      <c r="F342" s="236" t="s">
        <v>598</v>
      </c>
      <c r="G342" s="234"/>
      <c r="H342" s="237">
        <v>80.700000000000003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3" t="s">
        <v>129</v>
      </c>
      <c r="AU342" s="243" t="s">
        <v>82</v>
      </c>
      <c r="AV342" s="14" t="s">
        <v>82</v>
      </c>
      <c r="AW342" s="14" t="s">
        <v>33</v>
      </c>
      <c r="AX342" s="14" t="s">
        <v>80</v>
      </c>
      <c r="AY342" s="243" t="s">
        <v>118</v>
      </c>
    </row>
    <row r="343" s="2" customFormat="1" ht="16.5" customHeight="1">
      <c r="A343" s="39"/>
      <c r="B343" s="40"/>
      <c r="C343" s="205" t="s">
        <v>599</v>
      </c>
      <c r="D343" s="205" t="s">
        <v>121</v>
      </c>
      <c r="E343" s="206" t="s">
        <v>600</v>
      </c>
      <c r="F343" s="207" t="s">
        <v>601</v>
      </c>
      <c r="G343" s="208" t="s">
        <v>501</v>
      </c>
      <c r="H343" s="209">
        <v>80.700000000000003</v>
      </c>
      <c r="I343" s="210"/>
      <c r="J343" s="211">
        <f>ROUND(I343*H343,2)</f>
        <v>0</v>
      </c>
      <c r="K343" s="207" t="s">
        <v>199</v>
      </c>
      <c r="L343" s="45"/>
      <c r="M343" s="212" t="s">
        <v>19</v>
      </c>
      <c r="N343" s="213" t="s">
        <v>43</v>
      </c>
      <c r="O343" s="85"/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136</v>
      </c>
      <c r="AT343" s="216" t="s">
        <v>121</v>
      </c>
      <c r="AU343" s="216" t="s">
        <v>82</v>
      </c>
      <c r="AY343" s="18" t="s">
        <v>118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80</v>
      </c>
      <c r="BK343" s="217">
        <f>ROUND(I343*H343,2)</f>
        <v>0</v>
      </c>
      <c r="BL343" s="18" t="s">
        <v>136</v>
      </c>
      <c r="BM343" s="216" t="s">
        <v>602</v>
      </c>
    </row>
    <row r="344" s="2" customFormat="1">
      <c r="A344" s="39"/>
      <c r="B344" s="40"/>
      <c r="C344" s="41"/>
      <c r="D344" s="218" t="s">
        <v>128</v>
      </c>
      <c r="E344" s="41"/>
      <c r="F344" s="219" t="s">
        <v>603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128</v>
      </c>
      <c r="AU344" s="18" t="s">
        <v>82</v>
      </c>
    </row>
    <row r="345" s="2" customFormat="1">
      <c r="A345" s="39"/>
      <c r="B345" s="40"/>
      <c r="C345" s="41"/>
      <c r="D345" s="247" t="s">
        <v>202</v>
      </c>
      <c r="E345" s="41"/>
      <c r="F345" s="248" t="s">
        <v>604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202</v>
      </c>
      <c r="AU345" s="18" t="s">
        <v>82</v>
      </c>
    </row>
    <row r="346" s="13" customFormat="1">
      <c r="A346" s="13"/>
      <c r="B346" s="223"/>
      <c r="C346" s="224"/>
      <c r="D346" s="218" t="s">
        <v>129</v>
      </c>
      <c r="E346" s="225" t="s">
        <v>19</v>
      </c>
      <c r="F346" s="226" t="s">
        <v>605</v>
      </c>
      <c r="G346" s="224"/>
      <c r="H346" s="225" t="s">
        <v>19</v>
      </c>
      <c r="I346" s="227"/>
      <c r="J346" s="224"/>
      <c r="K346" s="224"/>
      <c r="L346" s="228"/>
      <c r="M346" s="229"/>
      <c r="N346" s="230"/>
      <c r="O346" s="230"/>
      <c r="P346" s="230"/>
      <c r="Q346" s="230"/>
      <c r="R346" s="230"/>
      <c r="S346" s="230"/>
      <c r="T346" s="23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2" t="s">
        <v>129</v>
      </c>
      <c r="AU346" s="232" t="s">
        <v>82</v>
      </c>
      <c r="AV346" s="13" t="s">
        <v>80</v>
      </c>
      <c r="AW346" s="13" t="s">
        <v>33</v>
      </c>
      <c r="AX346" s="13" t="s">
        <v>72</v>
      </c>
      <c r="AY346" s="232" t="s">
        <v>118</v>
      </c>
    </row>
    <row r="347" s="14" customFormat="1">
      <c r="A347" s="14"/>
      <c r="B347" s="233"/>
      <c r="C347" s="234"/>
      <c r="D347" s="218" t="s">
        <v>129</v>
      </c>
      <c r="E347" s="235" t="s">
        <v>19</v>
      </c>
      <c r="F347" s="236" t="s">
        <v>598</v>
      </c>
      <c r="G347" s="234"/>
      <c r="H347" s="237">
        <v>80.700000000000003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3" t="s">
        <v>129</v>
      </c>
      <c r="AU347" s="243" t="s">
        <v>82</v>
      </c>
      <c r="AV347" s="14" t="s">
        <v>82</v>
      </c>
      <c r="AW347" s="14" t="s">
        <v>33</v>
      </c>
      <c r="AX347" s="14" t="s">
        <v>80</v>
      </c>
      <c r="AY347" s="243" t="s">
        <v>118</v>
      </c>
    </row>
    <row r="348" s="2" customFormat="1" ht="16.5" customHeight="1">
      <c r="A348" s="39"/>
      <c r="B348" s="40"/>
      <c r="C348" s="205" t="s">
        <v>606</v>
      </c>
      <c r="D348" s="205" t="s">
        <v>121</v>
      </c>
      <c r="E348" s="206" t="s">
        <v>607</v>
      </c>
      <c r="F348" s="207" t="s">
        <v>608</v>
      </c>
      <c r="G348" s="208" t="s">
        <v>501</v>
      </c>
      <c r="H348" s="209">
        <v>80.700000000000003</v>
      </c>
      <c r="I348" s="210"/>
      <c r="J348" s="211">
        <f>ROUND(I348*H348,2)</f>
        <v>0</v>
      </c>
      <c r="K348" s="207" t="s">
        <v>19</v>
      </c>
      <c r="L348" s="45"/>
      <c r="M348" s="212" t="s">
        <v>19</v>
      </c>
      <c r="N348" s="213" t="s">
        <v>43</v>
      </c>
      <c r="O348" s="85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136</v>
      </c>
      <c r="AT348" s="216" t="s">
        <v>121</v>
      </c>
      <c r="AU348" s="216" t="s">
        <v>82</v>
      </c>
      <c r="AY348" s="18" t="s">
        <v>118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80</v>
      </c>
      <c r="BK348" s="217">
        <f>ROUND(I348*H348,2)</f>
        <v>0</v>
      </c>
      <c r="BL348" s="18" t="s">
        <v>136</v>
      </c>
      <c r="BM348" s="216" t="s">
        <v>609</v>
      </c>
    </row>
    <row r="349" s="2" customFormat="1">
      <c r="A349" s="39"/>
      <c r="B349" s="40"/>
      <c r="C349" s="41"/>
      <c r="D349" s="218" t="s">
        <v>128</v>
      </c>
      <c r="E349" s="41"/>
      <c r="F349" s="219" t="s">
        <v>608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128</v>
      </c>
      <c r="AU349" s="18" t="s">
        <v>82</v>
      </c>
    </row>
    <row r="350" s="13" customFormat="1">
      <c r="A350" s="13"/>
      <c r="B350" s="223"/>
      <c r="C350" s="224"/>
      <c r="D350" s="218" t="s">
        <v>129</v>
      </c>
      <c r="E350" s="225" t="s">
        <v>19</v>
      </c>
      <c r="F350" s="226" t="s">
        <v>610</v>
      </c>
      <c r="G350" s="224"/>
      <c r="H350" s="225" t="s">
        <v>19</v>
      </c>
      <c r="I350" s="227"/>
      <c r="J350" s="224"/>
      <c r="K350" s="224"/>
      <c r="L350" s="228"/>
      <c r="M350" s="229"/>
      <c r="N350" s="230"/>
      <c r="O350" s="230"/>
      <c r="P350" s="230"/>
      <c r="Q350" s="230"/>
      <c r="R350" s="230"/>
      <c r="S350" s="230"/>
      <c r="T350" s="23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2" t="s">
        <v>129</v>
      </c>
      <c r="AU350" s="232" t="s">
        <v>82</v>
      </c>
      <c r="AV350" s="13" t="s">
        <v>80</v>
      </c>
      <c r="AW350" s="13" t="s">
        <v>33</v>
      </c>
      <c r="AX350" s="13" t="s">
        <v>72</v>
      </c>
      <c r="AY350" s="232" t="s">
        <v>118</v>
      </c>
    </row>
    <row r="351" s="14" customFormat="1">
      <c r="A351" s="14"/>
      <c r="B351" s="233"/>
      <c r="C351" s="234"/>
      <c r="D351" s="218" t="s">
        <v>129</v>
      </c>
      <c r="E351" s="235" t="s">
        <v>19</v>
      </c>
      <c r="F351" s="236" t="s">
        <v>598</v>
      </c>
      <c r="G351" s="234"/>
      <c r="H351" s="237">
        <v>80.700000000000003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3" t="s">
        <v>129</v>
      </c>
      <c r="AU351" s="243" t="s">
        <v>82</v>
      </c>
      <c r="AV351" s="14" t="s">
        <v>82</v>
      </c>
      <c r="AW351" s="14" t="s">
        <v>33</v>
      </c>
      <c r="AX351" s="14" t="s">
        <v>80</v>
      </c>
      <c r="AY351" s="243" t="s">
        <v>118</v>
      </c>
    </row>
    <row r="352" s="12" customFormat="1" ht="22.8" customHeight="1">
      <c r="A352" s="12"/>
      <c r="B352" s="189"/>
      <c r="C352" s="190"/>
      <c r="D352" s="191" t="s">
        <v>71</v>
      </c>
      <c r="E352" s="203" t="s">
        <v>156</v>
      </c>
      <c r="F352" s="203" t="s">
        <v>611</v>
      </c>
      <c r="G352" s="190"/>
      <c r="H352" s="190"/>
      <c r="I352" s="193"/>
      <c r="J352" s="204">
        <f>BK352</f>
        <v>0</v>
      </c>
      <c r="K352" s="190"/>
      <c r="L352" s="195"/>
      <c r="M352" s="196"/>
      <c r="N352" s="197"/>
      <c r="O352" s="197"/>
      <c r="P352" s="198">
        <f>SUM(P353:P414)</f>
        <v>0</v>
      </c>
      <c r="Q352" s="197"/>
      <c r="R352" s="198">
        <f>SUM(R353:R414)</f>
        <v>3.0476467</v>
      </c>
      <c r="S352" s="197"/>
      <c r="T352" s="199">
        <f>SUM(T353:T414)</f>
        <v>42.845199999999998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00" t="s">
        <v>80</v>
      </c>
      <c r="AT352" s="201" t="s">
        <v>71</v>
      </c>
      <c r="AU352" s="201" t="s">
        <v>80</v>
      </c>
      <c r="AY352" s="200" t="s">
        <v>118</v>
      </c>
      <c r="BK352" s="202">
        <f>SUM(BK353:BK414)</f>
        <v>0</v>
      </c>
    </row>
    <row r="353" s="2" customFormat="1" ht="16.5" customHeight="1">
      <c r="A353" s="39"/>
      <c r="B353" s="40"/>
      <c r="C353" s="205" t="s">
        <v>612</v>
      </c>
      <c r="D353" s="205" t="s">
        <v>121</v>
      </c>
      <c r="E353" s="206" t="s">
        <v>613</v>
      </c>
      <c r="F353" s="207" t="s">
        <v>614</v>
      </c>
      <c r="G353" s="208" t="s">
        <v>198</v>
      </c>
      <c r="H353" s="209">
        <v>2</v>
      </c>
      <c r="I353" s="210"/>
      <c r="J353" s="211">
        <f>ROUND(I353*H353,2)</f>
        <v>0</v>
      </c>
      <c r="K353" s="207" t="s">
        <v>199</v>
      </c>
      <c r="L353" s="45"/>
      <c r="M353" s="212" t="s">
        <v>19</v>
      </c>
      <c r="N353" s="213" t="s">
        <v>43</v>
      </c>
      <c r="O353" s="85"/>
      <c r="P353" s="214">
        <f>O353*H353</f>
        <v>0</v>
      </c>
      <c r="Q353" s="214">
        <v>0.00069999999999999999</v>
      </c>
      <c r="R353" s="214">
        <f>Q353*H353</f>
        <v>0.0014</v>
      </c>
      <c r="S353" s="214">
        <v>0</v>
      </c>
      <c r="T353" s="21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136</v>
      </c>
      <c r="AT353" s="216" t="s">
        <v>121</v>
      </c>
      <c r="AU353" s="216" t="s">
        <v>82</v>
      </c>
      <c r="AY353" s="18" t="s">
        <v>118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80</v>
      </c>
      <c r="BK353" s="217">
        <f>ROUND(I353*H353,2)</f>
        <v>0</v>
      </c>
      <c r="BL353" s="18" t="s">
        <v>136</v>
      </c>
      <c r="BM353" s="216" t="s">
        <v>615</v>
      </c>
    </row>
    <row r="354" s="2" customFormat="1">
      <c r="A354" s="39"/>
      <c r="B354" s="40"/>
      <c r="C354" s="41"/>
      <c r="D354" s="218" t="s">
        <v>128</v>
      </c>
      <c r="E354" s="41"/>
      <c r="F354" s="219" t="s">
        <v>616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128</v>
      </c>
      <c r="AU354" s="18" t="s">
        <v>82</v>
      </c>
    </row>
    <row r="355" s="2" customFormat="1">
      <c r="A355" s="39"/>
      <c r="B355" s="40"/>
      <c r="C355" s="41"/>
      <c r="D355" s="247" t="s">
        <v>202</v>
      </c>
      <c r="E355" s="41"/>
      <c r="F355" s="248" t="s">
        <v>617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202</v>
      </c>
      <c r="AU355" s="18" t="s">
        <v>82</v>
      </c>
    </row>
    <row r="356" s="14" customFormat="1">
      <c r="A356" s="14"/>
      <c r="B356" s="233"/>
      <c r="C356" s="234"/>
      <c r="D356" s="218" t="s">
        <v>129</v>
      </c>
      <c r="E356" s="235" t="s">
        <v>19</v>
      </c>
      <c r="F356" s="236" t="s">
        <v>618</v>
      </c>
      <c r="G356" s="234"/>
      <c r="H356" s="237">
        <v>1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3" t="s">
        <v>129</v>
      </c>
      <c r="AU356" s="243" t="s">
        <v>82</v>
      </c>
      <c r="AV356" s="14" t="s">
        <v>82</v>
      </c>
      <c r="AW356" s="14" t="s">
        <v>33</v>
      </c>
      <c r="AX356" s="14" t="s">
        <v>72</v>
      </c>
      <c r="AY356" s="243" t="s">
        <v>118</v>
      </c>
    </row>
    <row r="357" s="14" customFormat="1">
      <c r="A357" s="14"/>
      <c r="B357" s="233"/>
      <c r="C357" s="234"/>
      <c r="D357" s="218" t="s">
        <v>129</v>
      </c>
      <c r="E357" s="235" t="s">
        <v>19</v>
      </c>
      <c r="F357" s="236" t="s">
        <v>619</v>
      </c>
      <c r="G357" s="234"/>
      <c r="H357" s="237">
        <v>1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3" t="s">
        <v>129</v>
      </c>
      <c r="AU357" s="243" t="s">
        <v>82</v>
      </c>
      <c r="AV357" s="14" t="s">
        <v>82</v>
      </c>
      <c r="AW357" s="14" t="s">
        <v>33</v>
      </c>
      <c r="AX357" s="14" t="s">
        <v>72</v>
      </c>
      <c r="AY357" s="243" t="s">
        <v>118</v>
      </c>
    </row>
    <row r="358" s="15" customFormat="1">
      <c r="A358" s="15"/>
      <c r="B358" s="249"/>
      <c r="C358" s="250"/>
      <c r="D358" s="218" t="s">
        <v>129</v>
      </c>
      <c r="E358" s="251" t="s">
        <v>19</v>
      </c>
      <c r="F358" s="252" t="s">
        <v>244</v>
      </c>
      <c r="G358" s="250"/>
      <c r="H358" s="253">
        <v>2</v>
      </c>
      <c r="I358" s="254"/>
      <c r="J358" s="250"/>
      <c r="K358" s="250"/>
      <c r="L358" s="255"/>
      <c r="M358" s="256"/>
      <c r="N358" s="257"/>
      <c r="O358" s="257"/>
      <c r="P358" s="257"/>
      <c r="Q358" s="257"/>
      <c r="R358" s="257"/>
      <c r="S358" s="257"/>
      <c r="T358" s="258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9" t="s">
        <v>129</v>
      </c>
      <c r="AU358" s="259" t="s">
        <v>82</v>
      </c>
      <c r="AV358" s="15" t="s">
        <v>136</v>
      </c>
      <c r="AW358" s="15" t="s">
        <v>33</v>
      </c>
      <c r="AX358" s="15" t="s">
        <v>80</v>
      </c>
      <c r="AY358" s="259" t="s">
        <v>118</v>
      </c>
    </row>
    <row r="359" s="2" customFormat="1" ht="16.5" customHeight="1">
      <c r="A359" s="39"/>
      <c r="B359" s="40"/>
      <c r="C359" s="260" t="s">
        <v>620</v>
      </c>
      <c r="D359" s="260" t="s">
        <v>339</v>
      </c>
      <c r="E359" s="261" t="s">
        <v>621</v>
      </c>
      <c r="F359" s="262" t="s">
        <v>622</v>
      </c>
      <c r="G359" s="263" t="s">
        <v>198</v>
      </c>
      <c r="H359" s="264">
        <v>1</v>
      </c>
      <c r="I359" s="265"/>
      <c r="J359" s="266">
        <f>ROUND(I359*H359,2)</f>
        <v>0</v>
      </c>
      <c r="K359" s="262" t="s">
        <v>199</v>
      </c>
      <c r="L359" s="267"/>
      <c r="M359" s="268" t="s">
        <v>19</v>
      </c>
      <c r="N359" s="269" t="s">
        <v>43</v>
      </c>
      <c r="O359" s="85"/>
      <c r="P359" s="214">
        <f>O359*H359</f>
        <v>0</v>
      </c>
      <c r="Q359" s="214">
        <v>0.0012999999999999999</v>
      </c>
      <c r="R359" s="214">
        <f>Q359*H359</f>
        <v>0.0012999999999999999</v>
      </c>
      <c r="S359" s="214">
        <v>0</v>
      </c>
      <c r="T359" s="21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6" t="s">
        <v>245</v>
      </c>
      <c r="AT359" s="216" t="s">
        <v>339</v>
      </c>
      <c r="AU359" s="216" t="s">
        <v>82</v>
      </c>
      <c r="AY359" s="18" t="s">
        <v>118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80</v>
      </c>
      <c r="BK359" s="217">
        <f>ROUND(I359*H359,2)</f>
        <v>0</v>
      </c>
      <c r="BL359" s="18" t="s">
        <v>136</v>
      </c>
      <c r="BM359" s="216" t="s">
        <v>623</v>
      </c>
    </row>
    <row r="360" s="2" customFormat="1">
      <c r="A360" s="39"/>
      <c r="B360" s="40"/>
      <c r="C360" s="41"/>
      <c r="D360" s="218" t="s">
        <v>128</v>
      </c>
      <c r="E360" s="41"/>
      <c r="F360" s="219" t="s">
        <v>622</v>
      </c>
      <c r="G360" s="41"/>
      <c r="H360" s="41"/>
      <c r="I360" s="220"/>
      <c r="J360" s="41"/>
      <c r="K360" s="41"/>
      <c r="L360" s="45"/>
      <c r="M360" s="221"/>
      <c r="N360" s="222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128</v>
      </c>
      <c r="AU360" s="18" t="s">
        <v>82</v>
      </c>
    </row>
    <row r="361" s="14" customFormat="1">
      <c r="A361" s="14"/>
      <c r="B361" s="233"/>
      <c r="C361" s="234"/>
      <c r="D361" s="218" t="s">
        <v>129</v>
      </c>
      <c r="E361" s="235" t="s">
        <v>19</v>
      </c>
      <c r="F361" s="236" t="s">
        <v>618</v>
      </c>
      <c r="G361" s="234"/>
      <c r="H361" s="237">
        <v>1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3" t="s">
        <v>129</v>
      </c>
      <c r="AU361" s="243" t="s">
        <v>82</v>
      </c>
      <c r="AV361" s="14" t="s">
        <v>82</v>
      </c>
      <c r="AW361" s="14" t="s">
        <v>33</v>
      </c>
      <c r="AX361" s="14" t="s">
        <v>80</v>
      </c>
      <c r="AY361" s="243" t="s">
        <v>118</v>
      </c>
    </row>
    <row r="362" s="2" customFormat="1" ht="16.5" customHeight="1">
      <c r="A362" s="39"/>
      <c r="B362" s="40"/>
      <c r="C362" s="260" t="s">
        <v>624</v>
      </c>
      <c r="D362" s="260" t="s">
        <v>339</v>
      </c>
      <c r="E362" s="261" t="s">
        <v>625</v>
      </c>
      <c r="F362" s="262" t="s">
        <v>626</v>
      </c>
      <c r="G362" s="263" t="s">
        <v>198</v>
      </c>
      <c r="H362" s="264">
        <v>1</v>
      </c>
      <c r="I362" s="265"/>
      <c r="J362" s="266">
        <f>ROUND(I362*H362,2)</f>
        <v>0</v>
      </c>
      <c r="K362" s="262" t="s">
        <v>199</v>
      </c>
      <c r="L362" s="267"/>
      <c r="M362" s="268" t="s">
        <v>19</v>
      </c>
      <c r="N362" s="269" t="s">
        <v>43</v>
      </c>
      <c r="O362" s="85"/>
      <c r="P362" s="214">
        <f>O362*H362</f>
        <v>0</v>
      </c>
      <c r="Q362" s="214">
        <v>0.0016999999999999999</v>
      </c>
      <c r="R362" s="214">
        <f>Q362*H362</f>
        <v>0.0016999999999999999</v>
      </c>
      <c r="S362" s="214">
        <v>0</v>
      </c>
      <c r="T362" s="21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6" t="s">
        <v>245</v>
      </c>
      <c r="AT362" s="216" t="s">
        <v>339</v>
      </c>
      <c r="AU362" s="216" t="s">
        <v>82</v>
      </c>
      <c r="AY362" s="18" t="s">
        <v>118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8" t="s">
        <v>80</v>
      </c>
      <c r="BK362" s="217">
        <f>ROUND(I362*H362,2)</f>
        <v>0</v>
      </c>
      <c r="BL362" s="18" t="s">
        <v>136</v>
      </c>
      <c r="BM362" s="216" t="s">
        <v>627</v>
      </c>
    </row>
    <row r="363" s="2" customFormat="1">
      <c r="A363" s="39"/>
      <c r="B363" s="40"/>
      <c r="C363" s="41"/>
      <c r="D363" s="218" t="s">
        <v>128</v>
      </c>
      <c r="E363" s="41"/>
      <c r="F363" s="219" t="s">
        <v>626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128</v>
      </c>
      <c r="AU363" s="18" t="s">
        <v>82</v>
      </c>
    </row>
    <row r="364" s="14" customFormat="1">
      <c r="A364" s="14"/>
      <c r="B364" s="233"/>
      <c r="C364" s="234"/>
      <c r="D364" s="218" t="s">
        <v>129</v>
      </c>
      <c r="E364" s="235" t="s">
        <v>19</v>
      </c>
      <c r="F364" s="236" t="s">
        <v>619</v>
      </c>
      <c r="G364" s="234"/>
      <c r="H364" s="237">
        <v>1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3" t="s">
        <v>129</v>
      </c>
      <c r="AU364" s="243" t="s">
        <v>82</v>
      </c>
      <c r="AV364" s="14" t="s">
        <v>82</v>
      </c>
      <c r="AW364" s="14" t="s">
        <v>33</v>
      </c>
      <c r="AX364" s="14" t="s">
        <v>80</v>
      </c>
      <c r="AY364" s="243" t="s">
        <v>118</v>
      </c>
    </row>
    <row r="365" s="2" customFormat="1" ht="16.5" customHeight="1">
      <c r="A365" s="39"/>
      <c r="B365" s="40"/>
      <c r="C365" s="205" t="s">
        <v>628</v>
      </c>
      <c r="D365" s="205" t="s">
        <v>121</v>
      </c>
      <c r="E365" s="206" t="s">
        <v>629</v>
      </c>
      <c r="F365" s="207" t="s">
        <v>630</v>
      </c>
      <c r="G365" s="208" t="s">
        <v>198</v>
      </c>
      <c r="H365" s="209">
        <v>1</v>
      </c>
      <c r="I365" s="210"/>
      <c r="J365" s="211">
        <f>ROUND(I365*H365,2)</f>
        <v>0</v>
      </c>
      <c r="K365" s="207" t="s">
        <v>199</v>
      </c>
      <c r="L365" s="45"/>
      <c r="M365" s="212" t="s">
        <v>19</v>
      </c>
      <c r="N365" s="213" t="s">
        <v>43</v>
      </c>
      <c r="O365" s="85"/>
      <c r="P365" s="214">
        <f>O365*H365</f>
        <v>0</v>
      </c>
      <c r="Q365" s="214">
        <v>0.081119999999999998</v>
      </c>
      <c r="R365" s="214">
        <f>Q365*H365</f>
        <v>0.081119999999999998</v>
      </c>
      <c r="S365" s="214">
        <v>0</v>
      </c>
      <c r="T365" s="21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136</v>
      </c>
      <c r="AT365" s="216" t="s">
        <v>121</v>
      </c>
      <c r="AU365" s="216" t="s">
        <v>82</v>
      </c>
      <c r="AY365" s="18" t="s">
        <v>118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80</v>
      </c>
      <c r="BK365" s="217">
        <f>ROUND(I365*H365,2)</f>
        <v>0</v>
      </c>
      <c r="BL365" s="18" t="s">
        <v>136</v>
      </c>
      <c r="BM365" s="216" t="s">
        <v>631</v>
      </c>
    </row>
    <row r="366" s="2" customFormat="1">
      <c r="A366" s="39"/>
      <c r="B366" s="40"/>
      <c r="C366" s="41"/>
      <c r="D366" s="218" t="s">
        <v>128</v>
      </c>
      <c r="E366" s="41"/>
      <c r="F366" s="219" t="s">
        <v>632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128</v>
      </c>
      <c r="AU366" s="18" t="s">
        <v>82</v>
      </c>
    </row>
    <row r="367" s="2" customFormat="1">
      <c r="A367" s="39"/>
      <c r="B367" s="40"/>
      <c r="C367" s="41"/>
      <c r="D367" s="247" t="s">
        <v>202</v>
      </c>
      <c r="E367" s="41"/>
      <c r="F367" s="248" t="s">
        <v>633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202</v>
      </c>
      <c r="AU367" s="18" t="s">
        <v>82</v>
      </c>
    </row>
    <row r="368" s="2" customFormat="1" ht="16.5" customHeight="1">
      <c r="A368" s="39"/>
      <c r="B368" s="40"/>
      <c r="C368" s="205" t="s">
        <v>634</v>
      </c>
      <c r="D368" s="205" t="s">
        <v>121</v>
      </c>
      <c r="E368" s="206" t="s">
        <v>635</v>
      </c>
      <c r="F368" s="207" t="s">
        <v>636</v>
      </c>
      <c r="G368" s="208" t="s">
        <v>198</v>
      </c>
      <c r="H368" s="209">
        <v>2</v>
      </c>
      <c r="I368" s="210"/>
      <c r="J368" s="211">
        <f>ROUND(I368*H368,2)</f>
        <v>0</v>
      </c>
      <c r="K368" s="207" t="s">
        <v>199</v>
      </c>
      <c r="L368" s="45"/>
      <c r="M368" s="212" t="s">
        <v>19</v>
      </c>
      <c r="N368" s="213" t="s">
        <v>43</v>
      </c>
      <c r="O368" s="85"/>
      <c r="P368" s="214">
        <f>O368*H368</f>
        <v>0</v>
      </c>
      <c r="Q368" s="214">
        <v>0.10940999999999999</v>
      </c>
      <c r="R368" s="214">
        <f>Q368*H368</f>
        <v>0.21881999999999999</v>
      </c>
      <c r="S368" s="214">
        <v>0</v>
      </c>
      <c r="T368" s="21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6" t="s">
        <v>136</v>
      </c>
      <c r="AT368" s="216" t="s">
        <v>121</v>
      </c>
      <c r="AU368" s="216" t="s">
        <v>82</v>
      </c>
      <c r="AY368" s="18" t="s">
        <v>118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8" t="s">
        <v>80</v>
      </c>
      <c r="BK368" s="217">
        <f>ROUND(I368*H368,2)</f>
        <v>0</v>
      </c>
      <c r="BL368" s="18" t="s">
        <v>136</v>
      </c>
      <c r="BM368" s="216" t="s">
        <v>637</v>
      </c>
    </row>
    <row r="369" s="2" customFormat="1">
      <c r="A369" s="39"/>
      <c r="B369" s="40"/>
      <c r="C369" s="41"/>
      <c r="D369" s="218" t="s">
        <v>128</v>
      </c>
      <c r="E369" s="41"/>
      <c r="F369" s="219" t="s">
        <v>638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128</v>
      </c>
      <c r="AU369" s="18" t="s">
        <v>82</v>
      </c>
    </row>
    <row r="370" s="2" customFormat="1">
      <c r="A370" s="39"/>
      <c r="B370" s="40"/>
      <c r="C370" s="41"/>
      <c r="D370" s="247" t="s">
        <v>202</v>
      </c>
      <c r="E370" s="41"/>
      <c r="F370" s="248" t="s">
        <v>639</v>
      </c>
      <c r="G370" s="41"/>
      <c r="H370" s="41"/>
      <c r="I370" s="220"/>
      <c r="J370" s="41"/>
      <c r="K370" s="41"/>
      <c r="L370" s="45"/>
      <c r="M370" s="221"/>
      <c r="N370" s="222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202</v>
      </c>
      <c r="AU370" s="18" t="s">
        <v>82</v>
      </c>
    </row>
    <row r="371" s="2" customFormat="1" ht="16.5" customHeight="1">
      <c r="A371" s="39"/>
      <c r="B371" s="40"/>
      <c r="C371" s="260" t="s">
        <v>640</v>
      </c>
      <c r="D371" s="260" t="s">
        <v>339</v>
      </c>
      <c r="E371" s="261" t="s">
        <v>641</v>
      </c>
      <c r="F371" s="262" t="s">
        <v>642</v>
      </c>
      <c r="G371" s="263" t="s">
        <v>198</v>
      </c>
      <c r="H371" s="264">
        <v>2</v>
      </c>
      <c r="I371" s="265"/>
      <c r="J371" s="266">
        <f>ROUND(I371*H371,2)</f>
        <v>0</v>
      </c>
      <c r="K371" s="262" t="s">
        <v>199</v>
      </c>
      <c r="L371" s="267"/>
      <c r="M371" s="268" t="s">
        <v>19</v>
      </c>
      <c r="N371" s="269" t="s">
        <v>43</v>
      </c>
      <c r="O371" s="85"/>
      <c r="P371" s="214">
        <f>O371*H371</f>
        <v>0</v>
      </c>
      <c r="Q371" s="214">
        <v>0.0061000000000000004</v>
      </c>
      <c r="R371" s="214">
        <f>Q371*H371</f>
        <v>0.012200000000000001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245</v>
      </c>
      <c r="AT371" s="216" t="s">
        <v>339</v>
      </c>
      <c r="AU371" s="216" t="s">
        <v>82</v>
      </c>
      <c r="AY371" s="18" t="s">
        <v>118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80</v>
      </c>
      <c r="BK371" s="217">
        <f>ROUND(I371*H371,2)</f>
        <v>0</v>
      </c>
      <c r="BL371" s="18" t="s">
        <v>136</v>
      </c>
      <c r="BM371" s="216" t="s">
        <v>643</v>
      </c>
    </row>
    <row r="372" s="2" customFormat="1">
      <c r="A372" s="39"/>
      <c r="B372" s="40"/>
      <c r="C372" s="41"/>
      <c r="D372" s="218" t="s">
        <v>128</v>
      </c>
      <c r="E372" s="41"/>
      <c r="F372" s="219" t="s">
        <v>642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128</v>
      </c>
      <c r="AU372" s="18" t="s">
        <v>82</v>
      </c>
    </row>
    <row r="373" s="2" customFormat="1" ht="16.5" customHeight="1">
      <c r="A373" s="39"/>
      <c r="B373" s="40"/>
      <c r="C373" s="205" t="s">
        <v>644</v>
      </c>
      <c r="D373" s="205" t="s">
        <v>121</v>
      </c>
      <c r="E373" s="206" t="s">
        <v>645</v>
      </c>
      <c r="F373" s="207" t="s">
        <v>646</v>
      </c>
      <c r="G373" s="208" t="s">
        <v>389</v>
      </c>
      <c r="H373" s="209">
        <v>47.799999999999997</v>
      </c>
      <c r="I373" s="210"/>
      <c r="J373" s="211">
        <f>ROUND(I373*H373,2)</f>
        <v>0</v>
      </c>
      <c r="K373" s="207" t="s">
        <v>19</v>
      </c>
      <c r="L373" s="45"/>
      <c r="M373" s="212" t="s">
        <v>19</v>
      </c>
      <c r="N373" s="213" t="s">
        <v>43</v>
      </c>
      <c r="O373" s="85"/>
      <c r="P373" s="214">
        <f>O373*H373</f>
        <v>0</v>
      </c>
      <c r="Q373" s="214">
        <v>0.0143</v>
      </c>
      <c r="R373" s="214">
        <f>Q373*H373</f>
        <v>0.68353999999999993</v>
      </c>
      <c r="S373" s="214">
        <v>0</v>
      </c>
      <c r="T373" s="21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136</v>
      </c>
      <c r="AT373" s="216" t="s">
        <v>121</v>
      </c>
      <c r="AU373" s="216" t="s">
        <v>82</v>
      </c>
      <c r="AY373" s="18" t="s">
        <v>118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80</v>
      </c>
      <c r="BK373" s="217">
        <f>ROUND(I373*H373,2)</f>
        <v>0</v>
      </c>
      <c r="BL373" s="18" t="s">
        <v>136</v>
      </c>
      <c r="BM373" s="216" t="s">
        <v>647</v>
      </c>
    </row>
    <row r="374" s="2" customFormat="1">
      <c r="A374" s="39"/>
      <c r="B374" s="40"/>
      <c r="C374" s="41"/>
      <c r="D374" s="218" t="s">
        <v>128</v>
      </c>
      <c r="E374" s="41"/>
      <c r="F374" s="219" t="s">
        <v>646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128</v>
      </c>
      <c r="AU374" s="18" t="s">
        <v>82</v>
      </c>
    </row>
    <row r="375" s="13" customFormat="1">
      <c r="A375" s="13"/>
      <c r="B375" s="223"/>
      <c r="C375" s="224"/>
      <c r="D375" s="218" t="s">
        <v>129</v>
      </c>
      <c r="E375" s="225" t="s">
        <v>19</v>
      </c>
      <c r="F375" s="226" t="s">
        <v>648</v>
      </c>
      <c r="G375" s="224"/>
      <c r="H375" s="225" t="s">
        <v>19</v>
      </c>
      <c r="I375" s="227"/>
      <c r="J375" s="224"/>
      <c r="K375" s="224"/>
      <c r="L375" s="228"/>
      <c r="M375" s="229"/>
      <c r="N375" s="230"/>
      <c r="O375" s="230"/>
      <c r="P375" s="230"/>
      <c r="Q375" s="230"/>
      <c r="R375" s="230"/>
      <c r="S375" s="230"/>
      <c r="T375" s="23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2" t="s">
        <v>129</v>
      </c>
      <c r="AU375" s="232" t="s">
        <v>82</v>
      </c>
      <c r="AV375" s="13" t="s">
        <v>80</v>
      </c>
      <c r="AW375" s="13" t="s">
        <v>33</v>
      </c>
      <c r="AX375" s="13" t="s">
        <v>72</v>
      </c>
      <c r="AY375" s="232" t="s">
        <v>118</v>
      </c>
    </row>
    <row r="376" s="14" customFormat="1">
      <c r="A376" s="14"/>
      <c r="B376" s="233"/>
      <c r="C376" s="234"/>
      <c r="D376" s="218" t="s">
        <v>129</v>
      </c>
      <c r="E376" s="235" t="s">
        <v>19</v>
      </c>
      <c r="F376" s="236" t="s">
        <v>649</v>
      </c>
      <c r="G376" s="234"/>
      <c r="H376" s="237">
        <v>14.9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3" t="s">
        <v>129</v>
      </c>
      <c r="AU376" s="243" t="s">
        <v>82</v>
      </c>
      <c r="AV376" s="14" t="s">
        <v>82</v>
      </c>
      <c r="AW376" s="14" t="s">
        <v>33</v>
      </c>
      <c r="AX376" s="14" t="s">
        <v>72</v>
      </c>
      <c r="AY376" s="243" t="s">
        <v>118</v>
      </c>
    </row>
    <row r="377" s="14" customFormat="1">
      <c r="A377" s="14"/>
      <c r="B377" s="233"/>
      <c r="C377" s="234"/>
      <c r="D377" s="218" t="s">
        <v>129</v>
      </c>
      <c r="E377" s="235" t="s">
        <v>19</v>
      </c>
      <c r="F377" s="236" t="s">
        <v>650</v>
      </c>
      <c r="G377" s="234"/>
      <c r="H377" s="237">
        <v>32.899999999999999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3" t="s">
        <v>129</v>
      </c>
      <c r="AU377" s="243" t="s">
        <v>82</v>
      </c>
      <c r="AV377" s="14" t="s">
        <v>82</v>
      </c>
      <c r="AW377" s="14" t="s">
        <v>33</v>
      </c>
      <c r="AX377" s="14" t="s">
        <v>72</v>
      </c>
      <c r="AY377" s="243" t="s">
        <v>118</v>
      </c>
    </row>
    <row r="378" s="15" customFormat="1">
      <c r="A378" s="15"/>
      <c r="B378" s="249"/>
      <c r="C378" s="250"/>
      <c r="D378" s="218" t="s">
        <v>129</v>
      </c>
      <c r="E378" s="251" t="s">
        <v>19</v>
      </c>
      <c r="F378" s="252" t="s">
        <v>244</v>
      </c>
      <c r="G378" s="250"/>
      <c r="H378" s="253">
        <v>47.799999999999997</v>
      </c>
      <c r="I378" s="254"/>
      <c r="J378" s="250"/>
      <c r="K378" s="250"/>
      <c r="L378" s="255"/>
      <c r="M378" s="256"/>
      <c r="N378" s="257"/>
      <c r="O378" s="257"/>
      <c r="P378" s="257"/>
      <c r="Q378" s="257"/>
      <c r="R378" s="257"/>
      <c r="S378" s="257"/>
      <c r="T378" s="258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9" t="s">
        <v>129</v>
      </c>
      <c r="AU378" s="259" t="s">
        <v>82</v>
      </c>
      <c r="AV378" s="15" t="s">
        <v>136</v>
      </c>
      <c r="AW378" s="15" t="s">
        <v>33</v>
      </c>
      <c r="AX378" s="15" t="s">
        <v>80</v>
      </c>
      <c r="AY378" s="259" t="s">
        <v>118</v>
      </c>
    </row>
    <row r="379" s="2" customFormat="1" ht="16.5" customHeight="1">
      <c r="A379" s="39"/>
      <c r="B379" s="40"/>
      <c r="C379" s="205" t="s">
        <v>651</v>
      </c>
      <c r="D379" s="205" t="s">
        <v>121</v>
      </c>
      <c r="E379" s="206" t="s">
        <v>652</v>
      </c>
      <c r="F379" s="207" t="s">
        <v>653</v>
      </c>
      <c r="G379" s="208" t="s">
        <v>198</v>
      </c>
      <c r="H379" s="209">
        <v>1</v>
      </c>
      <c r="I379" s="210"/>
      <c r="J379" s="211">
        <f>ROUND(I379*H379,2)</f>
        <v>0</v>
      </c>
      <c r="K379" s="207" t="s">
        <v>199</v>
      </c>
      <c r="L379" s="45"/>
      <c r="M379" s="212" t="s">
        <v>19</v>
      </c>
      <c r="N379" s="213" t="s">
        <v>43</v>
      </c>
      <c r="O379" s="85"/>
      <c r="P379" s="214">
        <f>O379*H379</f>
        <v>0</v>
      </c>
      <c r="Q379" s="214">
        <v>0.0064900000000000001</v>
      </c>
      <c r="R379" s="214">
        <f>Q379*H379</f>
        <v>0.0064900000000000001</v>
      </c>
      <c r="S379" s="214">
        <v>0</v>
      </c>
      <c r="T379" s="21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136</v>
      </c>
      <c r="AT379" s="216" t="s">
        <v>121</v>
      </c>
      <c r="AU379" s="216" t="s">
        <v>82</v>
      </c>
      <c r="AY379" s="18" t="s">
        <v>118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80</v>
      </c>
      <c r="BK379" s="217">
        <f>ROUND(I379*H379,2)</f>
        <v>0</v>
      </c>
      <c r="BL379" s="18" t="s">
        <v>136</v>
      </c>
      <c r="BM379" s="216" t="s">
        <v>654</v>
      </c>
    </row>
    <row r="380" s="2" customFormat="1">
      <c r="A380" s="39"/>
      <c r="B380" s="40"/>
      <c r="C380" s="41"/>
      <c r="D380" s="218" t="s">
        <v>128</v>
      </c>
      <c r="E380" s="41"/>
      <c r="F380" s="219" t="s">
        <v>655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128</v>
      </c>
      <c r="AU380" s="18" t="s">
        <v>82</v>
      </c>
    </row>
    <row r="381" s="2" customFormat="1">
      <c r="A381" s="39"/>
      <c r="B381" s="40"/>
      <c r="C381" s="41"/>
      <c r="D381" s="247" t="s">
        <v>202</v>
      </c>
      <c r="E381" s="41"/>
      <c r="F381" s="248" t="s">
        <v>656</v>
      </c>
      <c r="G381" s="41"/>
      <c r="H381" s="41"/>
      <c r="I381" s="220"/>
      <c r="J381" s="41"/>
      <c r="K381" s="41"/>
      <c r="L381" s="45"/>
      <c r="M381" s="221"/>
      <c r="N381" s="222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202</v>
      </c>
      <c r="AU381" s="18" t="s">
        <v>82</v>
      </c>
    </row>
    <row r="382" s="14" customFormat="1">
      <c r="A382" s="14"/>
      <c r="B382" s="233"/>
      <c r="C382" s="234"/>
      <c r="D382" s="218" t="s">
        <v>129</v>
      </c>
      <c r="E382" s="235" t="s">
        <v>19</v>
      </c>
      <c r="F382" s="236" t="s">
        <v>657</v>
      </c>
      <c r="G382" s="234"/>
      <c r="H382" s="237">
        <v>1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3" t="s">
        <v>129</v>
      </c>
      <c r="AU382" s="243" t="s">
        <v>82</v>
      </c>
      <c r="AV382" s="14" t="s">
        <v>82</v>
      </c>
      <c r="AW382" s="14" t="s">
        <v>33</v>
      </c>
      <c r="AX382" s="14" t="s">
        <v>80</v>
      </c>
      <c r="AY382" s="243" t="s">
        <v>118</v>
      </c>
    </row>
    <row r="383" s="2" customFormat="1" ht="16.5" customHeight="1">
      <c r="A383" s="39"/>
      <c r="B383" s="40"/>
      <c r="C383" s="205" t="s">
        <v>658</v>
      </c>
      <c r="D383" s="205" t="s">
        <v>121</v>
      </c>
      <c r="E383" s="206" t="s">
        <v>659</v>
      </c>
      <c r="F383" s="207" t="s">
        <v>660</v>
      </c>
      <c r="G383" s="208" t="s">
        <v>501</v>
      </c>
      <c r="H383" s="209">
        <v>10</v>
      </c>
      <c r="I383" s="210"/>
      <c r="J383" s="211">
        <f>ROUND(I383*H383,2)</f>
        <v>0</v>
      </c>
      <c r="K383" s="207" t="s">
        <v>199</v>
      </c>
      <c r="L383" s="45"/>
      <c r="M383" s="212" t="s">
        <v>19</v>
      </c>
      <c r="N383" s="213" t="s">
        <v>43</v>
      </c>
      <c r="O383" s="85"/>
      <c r="P383" s="214">
        <f>O383*H383</f>
        <v>0</v>
      </c>
      <c r="Q383" s="214">
        <v>0</v>
      </c>
      <c r="R383" s="214">
        <f>Q383*H383</f>
        <v>0</v>
      </c>
      <c r="S383" s="214">
        <v>0.00050000000000000001</v>
      </c>
      <c r="T383" s="215">
        <f>S383*H383</f>
        <v>0.0050000000000000001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6" t="s">
        <v>136</v>
      </c>
      <c r="AT383" s="216" t="s">
        <v>121</v>
      </c>
      <c r="AU383" s="216" t="s">
        <v>82</v>
      </c>
      <c r="AY383" s="18" t="s">
        <v>118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8" t="s">
        <v>80</v>
      </c>
      <c r="BK383" s="217">
        <f>ROUND(I383*H383,2)</f>
        <v>0</v>
      </c>
      <c r="BL383" s="18" t="s">
        <v>136</v>
      </c>
      <c r="BM383" s="216" t="s">
        <v>661</v>
      </c>
    </row>
    <row r="384" s="2" customFormat="1">
      <c r="A384" s="39"/>
      <c r="B384" s="40"/>
      <c r="C384" s="41"/>
      <c r="D384" s="218" t="s">
        <v>128</v>
      </c>
      <c r="E384" s="41"/>
      <c r="F384" s="219" t="s">
        <v>662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128</v>
      </c>
      <c r="AU384" s="18" t="s">
        <v>82</v>
      </c>
    </row>
    <row r="385" s="2" customFormat="1">
      <c r="A385" s="39"/>
      <c r="B385" s="40"/>
      <c r="C385" s="41"/>
      <c r="D385" s="247" t="s">
        <v>202</v>
      </c>
      <c r="E385" s="41"/>
      <c r="F385" s="248" t="s">
        <v>663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202</v>
      </c>
      <c r="AU385" s="18" t="s">
        <v>82</v>
      </c>
    </row>
    <row r="386" s="14" customFormat="1">
      <c r="A386" s="14"/>
      <c r="B386" s="233"/>
      <c r="C386" s="234"/>
      <c r="D386" s="218" t="s">
        <v>129</v>
      </c>
      <c r="E386" s="235" t="s">
        <v>19</v>
      </c>
      <c r="F386" s="236" t="s">
        <v>664</v>
      </c>
      <c r="G386" s="234"/>
      <c r="H386" s="237">
        <v>10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3" t="s">
        <v>129</v>
      </c>
      <c r="AU386" s="243" t="s">
        <v>82</v>
      </c>
      <c r="AV386" s="14" t="s">
        <v>82</v>
      </c>
      <c r="AW386" s="14" t="s">
        <v>33</v>
      </c>
      <c r="AX386" s="14" t="s">
        <v>80</v>
      </c>
      <c r="AY386" s="243" t="s">
        <v>118</v>
      </c>
    </row>
    <row r="387" s="2" customFormat="1" ht="16.5" customHeight="1">
      <c r="A387" s="39"/>
      <c r="B387" s="40"/>
      <c r="C387" s="205" t="s">
        <v>665</v>
      </c>
      <c r="D387" s="205" t="s">
        <v>121</v>
      </c>
      <c r="E387" s="206" t="s">
        <v>666</v>
      </c>
      <c r="F387" s="207" t="s">
        <v>667</v>
      </c>
      <c r="G387" s="208" t="s">
        <v>236</v>
      </c>
      <c r="H387" s="209">
        <v>3</v>
      </c>
      <c r="I387" s="210"/>
      <c r="J387" s="211">
        <f>ROUND(I387*H387,2)</f>
        <v>0</v>
      </c>
      <c r="K387" s="207" t="s">
        <v>199</v>
      </c>
      <c r="L387" s="45"/>
      <c r="M387" s="212" t="s">
        <v>19</v>
      </c>
      <c r="N387" s="213" t="s">
        <v>43</v>
      </c>
      <c r="O387" s="85"/>
      <c r="P387" s="214">
        <f>O387*H387</f>
        <v>0</v>
      </c>
      <c r="Q387" s="214">
        <v>0</v>
      </c>
      <c r="R387" s="214">
        <f>Q387*H387</f>
        <v>0</v>
      </c>
      <c r="S387" s="214">
        <v>0.001</v>
      </c>
      <c r="T387" s="215">
        <f>S387*H387</f>
        <v>0.0030000000000000001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6" t="s">
        <v>136</v>
      </c>
      <c r="AT387" s="216" t="s">
        <v>121</v>
      </c>
      <c r="AU387" s="216" t="s">
        <v>82</v>
      </c>
      <c r="AY387" s="18" t="s">
        <v>118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80</v>
      </c>
      <c r="BK387" s="217">
        <f>ROUND(I387*H387,2)</f>
        <v>0</v>
      </c>
      <c r="BL387" s="18" t="s">
        <v>136</v>
      </c>
      <c r="BM387" s="216" t="s">
        <v>668</v>
      </c>
    </row>
    <row r="388" s="2" customFormat="1">
      <c r="A388" s="39"/>
      <c r="B388" s="40"/>
      <c r="C388" s="41"/>
      <c r="D388" s="218" t="s">
        <v>128</v>
      </c>
      <c r="E388" s="41"/>
      <c r="F388" s="219" t="s">
        <v>669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128</v>
      </c>
      <c r="AU388" s="18" t="s">
        <v>82</v>
      </c>
    </row>
    <row r="389" s="2" customFormat="1">
      <c r="A389" s="39"/>
      <c r="B389" s="40"/>
      <c r="C389" s="41"/>
      <c r="D389" s="247" t="s">
        <v>202</v>
      </c>
      <c r="E389" s="41"/>
      <c r="F389" s="248" t="s">
        <v>670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202</v>
      </c>
      <c r="AU389" s="18" t="s">
        <v>82</v>
      </c>
    </row>
    <row r="390" s="13" customFormat="1">
      <c r="A390" s="13"/>
      <c r="B390" s="223"/>
      <c r="C390" s="224"/>
      <c r="D390" s="218" t="s">
        <v>129</v>
      </c>
      <c r="E390" s="225" t="s">
        <v>19</v>
      </c>
      <c r="F390" s="226" t="s">
        <v>671</v>
      </c>
      <c r="G390" s="224"/>
      <c r="H390" s="225" t="s">
        <v>19</v>
      </c>
      <c r="I390" s="227"/>
      <c r="J390" s="224"/>
      <c r="K390" s="224"/>
      <c r="L390" s="228"/>
      <c r="M390" s="229"/>
      <c r="N390" s="230"/>
      <c r="O390" s="230"/>
      <c r="P390" s="230"/>
      <c r="Q390" s="230"/>
      <c r="R390" s="230"/>
      <c r="S390" s="230"/>
      <c r="T390" s="23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2" t="s">
        <v>129</v>
      </c>
      <c r="AU390" s="232" t="s">
        <v>82</v>
      </c>
      <c r="AV390" s="13" t="s">
        <v>80</v>
      </c>
      <c r="AW390" s="13" t="s">
        <v>33</v>
      </c>
      <c r="AX390" s="13" t="s">
        <v>72</v>
      </c>
      <c r="AY390" s="232" t="s">
        <v>118</v>
      </c>
    </row>
    <row r="391" s="14" customFormat="1">
      <c r="A391" s="14"/>
      <c r="B391" s="233"/>
      <c r="C391" s="234"/>
      <c r="D391" s="218" t="s">
        <v>129</v>
      </c>
      <c r="E391" s="235" t="s">
        <v>19</v>
      </c>
      <c r="F391" s="236" t="s">
        <v>672</v>
      </c>
      <c r="G391" s="234"/>
      <c r="H391" s="237">
        <v>3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3" t="s">
        <v>129</v>
      </c>
      <c r="AU391" s="243" t="s">
        <v>82</v>
      </c>
      <c r="AV391" s="14" t="s">
        <v>82</v>
      </c>
      <c r="AW391" s="14" t="s">
        <v>33</v>
      </c>
      <c r="AX391" s="14" t="s">
        <v>80</v>
      </c>
      <c r="AY391" s="243" t="s">
        <v>118</v>
      </c>
    </row>
    <row r="392" s="2" customFormat="1" ht="16.5" customHeight="1">
      <c r="A392" s="39"/>
      <c r="B392" s="40"/>
      <c r="C392" s="205" t="s">
        <v>673</v>
      </c>
      <c r="D392" s="205" t="s">
        <v>121</v>
      </c>
      <c r="E392" s="206" t="s">
        <v>674</v>
      </c>
      <c r="F392" s="207" t="s">
        <v>675</v>
      </c>
      <c r="G392" s="208" t="s">
        <v>236</v>
      </c>
      <c r="H392" s="209">
        <v>6.4500000000000002</v>
      </c>
      <c r="I392" s="210"/>
      <c r="J392" s="211">
        <f>ROUND(I392*H392,2)</f>
        <v>0</v>
      </c>
      <c r="K392" s="207" t="s">
        <v>199</v>
      </c>
      <c r="L392" s="45"/>
      <c r="M392" s="212" t="s">
        <v>19</v>
      </c>
      <c r="N392" s="213" t="s">
        <v>43</v>
      </c>
      <c r="O392" s="85"/>
      <c r="P392" s="214">
        <f>O392*H392</f>
        <v>0</v>
      </c>
      <c r="Q392" s="214">
        <v>0.12171</v>
      </c>
      <c r="R392" s="214">
        <f>Q392*H392</f>
        <v>0.78502950000000005</v>
      </c>
      <c r="S392" s="214">
        <v>2.3999999999999999</v>
      </c>
      <c r="T392" s="215">
        <f>S392*H392</f>
        <v>15.48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136</v>
      </c>
      <c r="AT392" s="216" t="s">
        <v>121</v>
      </c>
      <c r="AU392" s="216" t="s">
        <v>82</v>
      </c>
      <c r="AY392" s="18" t="s">
        <v>118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80</v>
      </c>
      <c r="BK392" s="217">
        <f>ROUND(I392*H392,2)</f>
        <v>0</v>
      </c>
      <c r="BL392" s="18" t="s">
        <v>136</v>
      </c>
      <c r="BM392" s="216" t="s">
        <v>676</v>
      </c>
    </row>
    <row r="393" s="2" customFormat="1">
      <c r="A393" s="39"/>
      <c r="B393" s="40"/>
      <c r="C393" s="41"/>
      <c r="D393" s="218" t="s">
        <v>128</v>
      </c>
      <c r="E393" s="41"/>
      <c r="F393" s="219" t="s">
        <v>677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128</v>
      </c>
      <c r="AU393" s="18" t="s">
        <v>82</v>
      </c>
    </row>
    <row r="394" s="2" customFormat="1">
      <c r="A394" s="39"/>
      <c r="B394" s="40"/>
      <c r="C394" s="41"/>
      <c r="D394" s="247" t="s">
        <v>202</v>
      </c>
      <c r="E394" s="41"/>
      <c r="F394" s="248" t="s">
        <v>678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202</v>
      </c>
      <c r="AU394" s="18" t="s">
        <v>82</v>
      </c>
    </row>
    <row r="395" s="13" customFormat="1">
      <c r="A395" s="13"/>
      <c r="B395" s="223"/>
      <c r="C395" s="224"/>
      <c r="D395" s="218" t="s">
        <v>129</v>
      </c>
      <c r="E395" s="225" t="s">
        <v>19</v>
      </c>
      <c r="F395" s="226" t="s">
        <v>679</v>
      </c>
      <c r="G395" s="224"/>
      <c r="H395" s="225" t="s">
        <v>19</v>
      </c>
      <c r="I395" s="227"/>
      <c r="J395" s="224"/>
      <c r="K395" s="224"/>
      <c r="L395" s="228"/>
      <c r="M395" s="229"/>
      <c r="N395" s="230"/>
      <c r="O395" s="230"/>
      <c r="P395" s="230"/>
      <c r="Q395" s="230"/>
      <c r="R395" s="230"/>
      <c r="S395" s="230"/>
      <c r="T395" s="23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2" t="s">
        <v>129</v>
      </c>
      <c r="AU395" s="232" t="s">
        <v>82</v>
      </c>
      <c r="AV395" s="13" t="s">
        <v>80</v>
      </c>
      <c r="AW395" s="13" t="s">
        <v>33</v>
      </c>
      <c r="AX395" s="13" t="s">
        <v>72</v>
      </c>
      <c r="AY395" s="232" t="s">
        <v>118</v>
      </c>
    </row>
    <row r="396" s="14" customFormat="1">
      <c r="A396" s="14"/>
      <c r="B396" s="233"/>
      <c r="C396" s="234"/>
      <c r="D396" s="218" t="s">
        <v>129</v>
      </c>
      <c r="E396" s="235" t="s">
        <v>19</v>
      </c>
      <c r="F396" s="236" t="s">
        <v>680</v>
      </c>
      <c r="G396" s="234"/>
      <c r="H396" s="237">
        <v>6.4500000000000002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3" t="s">
        <v>129</v>
      </c>
      <c r="AU396" s="243" t="s">
        <v>82</v>
      </c>
      <c r="AV396" s="14" t="s">
        <v>82</v>
      </c>
      <c r="AW396" s="14" t="s">
        <v>33</v>
      </c>
      <c r="AX396" s="14" t="s">
        <v>80</v>
      </c>
      <c r="AY396" s="243" t="s">
        <v>118</v>
      </c>
    </row>
    <row r="397" s="2" customFormat="1" ht="16.5" customHeight="1">
      <c r="A397" s="39"/>
      <c r="B397" s="40"/>
      <c r="C397" s="205" t="s">
        <v>681</v>
      </c>
      <c r="D397" s="205" t="s">
        <v>121</v>
      </c>
      <c r="E397" s="206" t="s">
        <v>682</v>
      </c>
      <c r="F397" s="207" t="s">
        <v>683</v>
      </c>
      <c r="G397" s="208" t="s">
        <v>389</v>
      </c>
      <c r="H397" s="209">
        <v>15</v>
      </c>
      <c r="I397" s="210"/>
      <c r="J397" s="211">
        <f>ROUND(I397*H397,2)</f>
        <v>0</v>
      </c>
      <c r="K397" s="207" t="s">
        <v>199</v>
      </c>
      <c r="L397" s="45"/>
      <c r="M397" s="212" t="s">
        <v>19</v>
      </c>
      <c r="N397" s="213" t="s">
        <v>43</v>
      </c>
      <c r="O397" s="85"/>
      <c r="P397" s="214">
        <f>O397*H397</f>
        <v>0</v>
      </c>
      <c r="Q397" s="214">
        <v>0</v>
      </c>
      <c r="R397" s="214">
        <f>Q397*H397</f>
        <v>0</v>
      </c>
      <c r="S397" s="214">
        <v>0.016</v>
      </c>
      <c r="T397" s="215">
        <f>S397*H397</f>
        <v>0.23999999999999999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136</v>
      </c>
      <c r="AT397" s="216" t="s">
        <v>121</v>
      </c>
      <c r="AU397" s="216" t="s">
        <v>82</v>
      </c>
      <c r="AY397" s="18" t="s">
        <v>118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80</v>
      </c>
      <c r="BK397" s="217">
        <f>ROUND(I397*H397,2)</f>
        <v>0</v>
      </c>
      <c r="BL397" s="18" t="s">
        <v>136</v>
      </c>
      <c r="BM397" s="216" t="s">
        <v>684</v>
      </c>
    </row>
    <row r="398" s="2" customFormat="1">
      <c r="A398" s="39"/>
      <c r="B398" s="40"/>
      <c r="C398" s="41"/>
      <c r="D398" s="218" t="s">
        <v>128</v>
      </c>
      <c r="E398" s="41"/>
      <c r="F398" s="219" t="s">
        <v>685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128</v>
      </c>
      <c r="AU398" s="18" t="s">
        <v>82</v>
      </c>
    </row>
    <row r="399" s="2" customFormat="1">
      <c r="A399" s="39"/>
      <c r="B399" s="40"/>
      <c r="C399" s="41"/>
      <c r="D399" s="247" t="s">
        <v>202</v>
      </c>
      <c r="E399" s="41"/>
      <c r="F399" s="248" t="s">
        <v>686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202</v>
      </c>
      <c r="AU399" s="18" t="s">
        <v>82</v>
      </c>
    </row>
    <row r="400" s="14" customFormat="1">
      <c r="A400" s="14"/>
      <c r="B400" s="233"/>
      <c r="C400" s="234"/>
      <c r="D400" s="218" t="s">
        <v>129</v>
      </c>
      <c r="E400" s="235" t="s">
        <v>19</v>
      </c>
      <c r="F400" s="236" t="s">
        <v>687</v>
      </c>
      <c r="G400" s="234"/>
      <c r="H400" s="237">
        <v>15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3" t="s">
        <v>129</v>
      </c>
      <c r="AU400" s="243" t="s">
        <v>82</v>
      </c>
      <c r="AV400" s="14" t="s">
        <v>82</v>
      </c>
      <c r="AW400" s="14" t="s">
        <v>33</v>
      </c>
      <c r="AX400" s="14" t="s">
        <v>80</v>
      </c>
      <c r="AY400" s="243" t="s">
        <v>118</v>
      </c>
    </row>
    <row r="401" s="2" customFormat="1" ht="16.5" customHeight="1">
      <c r="A401" s="39"/>
      <c r="B401" s="40"/>
      <c r="C401" s="205" t="s">
        <v>688</v>
      </c>
      <c r="D401" s="205" t="s">
        <v>121</v>
      </c>
      <c r="E401" s="206" t="s">
        <v>689</v>
      </c>
      <c r="F401" s="207" t="s">
        <v>690</v>
      </c>
      <c r="G401" s="208" t="s">
        <v>236</v>
      </c>
      <c r="H401" s="209">
        <v>10.32</v>
      </c>
      <c r="I401" s="210"/>
      <c r="J401" s="211">
        <f>ROUND(I401*H401,2)</f>
        <v>0</v>
      </c>
      <c r="K401" s="207" t="s">
        <v>199</v>
      </c>
      <c r="L401" s="45"/>
      <c r="M401" s="212" t="s">
        <v>19</v>
      </c>
      <c r="N401" s="213" t="s">
        <v>43</v>
      </c>
      <c r="O401" s="85"/>
      <c r="P401" s="214">
        <f>O401*H401</f>
        <v>0</v>
      </c>
      <c r="Q401" s="214">
        <v>0.12171</v>
      </c>
      <c r="R401" s="214">
        <f>Q401*H401</f>
        <v>1.2560472</v>
      </c>
      <c r="S401" s="214">
        <v>2.3999999999999999</v>
      </c>
      <c r="T401" s="215">
        <f>S401*H401</f>
        <v>24.768000000000001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136</v>
      </c>
      <c r="AT401" s="216" t="s">
        <v>121</v>
      </c>
      <c r="AU401" s="216" t="s">
        <v>82</v>
      </c>
      <c r="AY401" s="18" t="s">
        <v>118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80</v>
      </c>
      <c r="BK401" s="217">
        <f>ROUND(I401*H401,2)</f>
        <v>0</v>
      </c>
      <c r="BL401" s="18" t="s">
        <v>136</v>
      </c>
      <c r="BM401" s="216" t="s">
        <v>691</v>
      </c>
    </row>
    <row r="402" s="2" customFormat="1">
      <c r="A402" s="39"/>
      <c r="B402" s="40"/>
      <c r="C402" s="41"/>
      <c r="D402" s="218" t="s">
        <v>128</v>
      </c>
      <c r="E402" s="41"/>
      <c r="F402" s="219" t="s">
        <v>692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128</v>
      </c>
      <c r="AU402" s="18" t="s">
        <v>82</v>
      </c>
    </row>
    <row r="403" s="2" customFormat="1">
      <c r="A403" s="39"/>
      <c r="B403" s="40"/>
      <c r="C403" s="41"/>
      <c r="D403" s="247" t="s">
        <v>202</v>
      </c>
      <c r="E403" s="41"/>
      <c r="F403" s="248" t="s">
        <v>693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202</v>
      </c>
      <c r="AU403" s="18" t="s">
        <v>82</v>
      </c>
    </row>
    <row r="404" s="13" customFormat="1">
      <c r="A404" s="13"/>
      <c r="B404" s="223"/>
      <c r="C404" s="224"/>
      <c r="D404" s="218" t="s">
        <v>129</v>
      </c>
      <c r="E404" s="225" t="s">
        <v>19</v>
      </c>
      <c r="F404" s="226" t="s">
        <v>694</v>
      </c>
      <c r="G404" s="224"/>
      <c r="H404" s="225" t="s">
        <v>19</v>
      </c>
      <c r="I404" s="227"/>
      <c r="J404" s="224"/>
      <c r="K404" s="224"/>
      <c r="L404" s="228"/>
      <c r="M404" s="229"/>
      <c r="N404" s="230"/>
      <c r="O404" s="230"/>
      <c r="P404" s="230"/>
      <c r="Q404" s="230"/>
      <c r="R404" s="230"/>
      <c r="S404" s="230"/>
      <c r="T404" s="23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2" t="s">
        <v>129</v>
      </c>
      <c r="AU404" s="232" t="s">
        <v>82</v>
      </c>
      <c r="AV404" s="13" t="s">
        <v>80</v>
      </c>
      <c r="AW404" s="13" t="s">
        <v>33</v>
      </c>
      <c r="AX404" s="13" t="s">
        <v>72</v>
      </c>
      <c r="AY404" s="232" t="s">
        <v>118</v>
      </c>
    </row>
    <row r="405" s="14" customFormat="1">
      <c r="A405" s="14"/>
      <c r="B405" s="233"/>
      <c r="C405" s="234"/>
      <c r="D405" s="218" t="s">
        <v>129</v>
      </c>
      <c r="E405" s="235" t="s">
        <v>19</v>
      </c>
      <c r="F405" s="236" t="s">
        <v>695</v>
      </c>
      <c r="G405" s="234"/>
      <c r="H405" s="237">
        <v>10.32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3" t="s">
        <v>129</v>
      </c>
      <c r="AU405" s="243" t="s">
        <v>82</v>
      </c>
      <c r="AV405" s="14" t="s">
        <v>82</v>
      </c>
      <c r="AW405" s="14" t="s">
        <v>33</v>
      </c>
      <c r="AX405" s="14" t="s">
        <v>80</v>
      </c>
      <c r="AY405" s="243" t="s">
        <v>118</v>
      </c>
    </row>
    <row r="406" s="2" customFormat="1" ht="16.5" customHeight="1">
      <c r="A406" s="39"/>
      <c r="B406" s="40"/>
      <c r="C406" s="205" t="s">
        <v>696</v>
      </c>
      <c r="D406" s="205" t="s">
        <v>121</v>
      </c>
      <c r="E406" s="206" t="s">
        <v>697</v>
      </c>
      <c r="F406" s="207" t="s">
        <v>698</v>
      </c>
      <c r="G406" s="208" t="s">
        <v>236</v>
      </c>
      <c r="H406" s="209">
        <v>2.4500000000000002</v>
      </c>
      <c r="I406" s="210"/>
      <c r="J406" s="211">
        <f>ROUND(I406*H406,2)</f>
        <v>0</v>
      </c>
      <c r="K406" s="207" t="s">
        <v>199</v>
      </c>
      <c r="L406" s="45"/>
      <c r="M406" s="212" t="s">
        <v>19</v>
      </c>
      <c r="N406" s="213" t="s">
        <v>43</v>
      </c>
      <c r="O406" s="85"/>
      <c r="P406" s="214">
        <f>O406*H406</f>
        <v>0</v>
      </c>
      <c r="Q406" s="214">
        <v>0</v>
      </c>
      <c r="R406" s="214">
        <f>Q406*H406</f>
        <v>0</v>
      </c>
      <c r="S406" s="214">
        <v>0.80800000000000005</v>
      </c>
      <c r="T406" s="215">
        <f>S406*H406</f>
        <v>1.9796000000000003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136</v>
      </c>
      <c r="AT406" s="216" t="s">
        <v>121</v>
      </c>
      <c r="AU406" s="216" t="s">
        <v>82</v>
      </c>
      <c r="AY406" s="18" t="s">
        <v>118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80</v>
      </c>
      <c r="BK406" s="217">
        <f>ROUND(I406*H406,2)</f>
        <v>0</v>
      </c>
      <c r="BL406" s="18" t="s">
        <v>136</v>
      </c>
      <c r="BM406" s="216" t="s">
        <v>699</v>
      </c>
    </row>
    <row r="407" s="2" customFormat="1">
      <c r="A407" s="39"/>
      <c r="B407" s="40"/>
      <c r="C407" s="41"/>
      <c r="D407" s="218" t="s">
        <v>128</v>
      </c>
      <c r="E407" s="41"/>
      <c r="F407" s="219" t="s">
        <v>700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128</v>
      </c>
      <c r="AU407" s="18" t="s">
        <v>82</v>
      </c>
    </row>
    <row r="408" s="2" customFormat="1">
      <c r="A408" s="39"/>
      <c r="B408" s="40"/>
      <c r="C408" s="41"/>
      <c r="D408" s="247" t="s">
        <v>202</v>
      </c>
      <c r="E408" s="41"/>
      <c r="F408" s="248" t="s">
        <v>701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202</v>
      </c>
      <c r="AU408" s="18" t="s">
        <v>82</v>
      </c>
    </row>
    <row r="409" s="14" customFormat="1">
      <c r="A409" s="14"/>
      <c r="B409" s="233"/>
      <c r="C409" s="234"/>
      <c r="D409" s="218" t="s">
        <v>129</v>
      </c>
      <c r="E409" s="235" t="s">
        <v>19</v>
      </c>
      <c r="F409" s="236" t="s">
        <v>702</v>
      </c>
      <c r="G409" s="234"/>
      <c r="H409" s="237">
        <v>2.4500000000000002</v>
      </c>
      <c r="I409" s="238"/>
      <c r="J409" s="234"/>
      <c r="K409" s="234"/>
      <c r="L409" s="239"/>
      <c r="M409" s="240"/>
      <c r="N409" s="241"/>
      <c r="O409" s="241"/>
      <c r="P409" s="241"/>
      <c r="Q409" s="241"/>
      <c r="R409" s="241"/>
      <c r="S409" s="241"/>
      <c r="T409" s="242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3" t="s">
        <v>129</v>
      </c>
      <c r="AU409" s="243" t="s">
        <v>82</v>
      </c>
      <c r="AV409" s="14" t="s">
        <v>82</v>
      </c>
      <c r="AW409" s="14" t="s">
        <v>33</v>
      </c>
      <c r="AX409" s="14" t="s">
        <v>80</v>
      </c>
      <c r="AY409" s="243" t="s">
        <v>118</v>
      </c>
    </row>
    <row r="410" s="2" customFormat="1" ht="16.5" customHeight="1">
      <c r="A410" s="39"/>
      <c r="B410" s="40"/>
      <c r="C410" s="205" t="s">
        <v>703</v>
      </c>
      <c r="D410" s="205" t="s">
        <v>121</v>
      </c>
      <c r="E410" s="206" t="s">
        <v>704</v>
      </c>
      <c r="F410" s="207" t="s">
        <v>705</v>
      </c>
      <c r="G410" s="208" t="s">
        <v>501</v>
      </c>
      <c r="H410" s="209">
        <v>1.3999999999999999</v>
      </c>
      <c r="I410" s="210"/>
      <c r="J410" s="211">
        <f>ROUND(I410*H410,2)</f>
        <v>0</v>
      </c>
      <c r="K410" s="207" t="s">
        <v>199</v>
      </c>
      <c r="L410" s="45"/>
      <c r="M410" s="212" t="s">
        <v>19</v>
      </c>
      <c r="N410" s="213" t="s">
        <v>43</v>
      </c>
      <c r="O410" s="85"/>
      <c r="P410" s="214">
        <f>O410*H410</f>
        <v>0</v>
      </c>
      <c r="Q410" s="214">
        <v>0</v>
      </c>
      <c r="R410" s="214">
        <f>Q410*H410</f>
        <v>0</v>
      </c>
      <c r="S410" s="214">
        <v>0.26400000000000001</v>
      </c>
      <c r="T410" s="215">
        <f>S410*H410</f>
        <v>0.36959999999999998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136</v>
      </c>
      <c r="AT410" s="216" t="s">
        <v>121</v>
      </c>
      <c r="AU410" s="216" t="s">
        <v>82</v>
      </c>
      <c r="AY410" s="18" t="s">
        <v>118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80</v>
      </c>
      <c r="BK410" s="217">
        <f>ROUND(I410*H410,2)</f>
        <v>0</v>
      </c>
      <c r="BL410" s="18" t="s">
        <v>136</v>
      </c>
      <c r="BM410" s="216" t="s">
        <v>706</v>
      </c>
    </row>
    <row r="411" s="2" customFormat="1">
      <c r="A411" s="39"/>
      <c r="B411" s="40"/>
      <c r="C411" s="41"/>
      <c r="D411" s="218" t="s">
        <v>128</v>
      </c>
      <c r="E411" s="41"/>
      <c r="F411" s="219" t="s">
        <v>707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128</v>
      </c>
      <c r="AU411" s="18" t="s">
        <v>82</v>
      </c>
    </row>
    <row r="412" s="2" customFormat="1">
      <c r="A412" s="39"/>
      <c r="B412" s="40"/>
      <c r="C412" s="41"/>
      <c r="D412" s="247" t="s">
        <v>202</v>
      </c>
      <c r="E412" s="41"/>
      <c r="F412" s="248" t="s">
        <v>708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202</v>
      </c>
      <c r="AU412" s="18" t="s">
        <v>82</v>
      </c>
    </row>
    <row r="413" s="13" customFormat="1">
      <c r="A413" s="13"/>
      <c r="B413" s="223"/>
      <c r="C413" s="224"/>
      <c r="D413" s="218" t="s">
        <v>129</v>
      </c>
      <c r="E413" s="225" t="s">
        <v>19</v>
      </c>
      <c r="F413" s="226" t="s">
        <v>709</v>
      </c>
      <c r="G413" s="224"/>
      <c r="H413" s="225" t="s">
        <v>19</v>
      </c>
      <c r="I413" s="227"/>
      <c r="J413" s="224"/>
      <c r="K413" s="224"/>
      <c r="L413" s="228"/>
      <c r="M413" s="229"/>
      <c r="N413" s="230"/>
      <c r="O413" s="230"/>
      <c r="P413" s="230"/>
      <c r="Q413" s="230"/>
      <c r="R413" s="230"/>
      <c r="S413" s="230"/>
      <c r="T413" s="23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2" t="s">
        <v>129</v>
      </c>
      <c r="AU413" s="232" t="s">
        <v>82</v>
      </c>
      <c r="AV413" s="13" t="s">
        <v>80</v>
      </c>
      <c r="AW413" s="13" t="s">
        <v>33</v>
      </c>
      <c r="AX413" s="13" t="s">
        <v>72</v>
      </c>
      <c r="AY413" s="232" t="s">
        <v>118</v>
      </c>
    </row>
    <row r="414" s="14" customFormat="1">
      <c r="A414" s="14"/>
      <c r="B414" s="233"/>
      <c r="C414" s="234"/>
      <c r="D414" s="218" t="s">
        <v>129</v>
      </c>
      <c r="E414" s="235" t="s">
        <v>19</v>
      </c>
      <c r="F414" s="236" t="s">
        <v>710</v>
      </c>
      <c r="G414" s="234"/>
      <c r="H414" s="237">
        <v>1.3999999999999999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3" t="s">
        <v>129</v>
      </c>
      <c r="AU414" s="243" t="s">
        <v>82</v>
      </c>
      <c r="AV414" s="14" t="s">
        <v>82</v>
      </c>
      <c r="AW414" s="14" t="s">
        <v>33</v>
      </c>
      <c r="AX414" s="14" t="s">
        <v>80</v>
      </c>
      <c r="AY414" s="243" t="s">
        <v>118</v>
      </c>
    </row>
    <row r="415" s="12" customFormat="1" ht="22.8" customHeight="1">
      <c r="A415" s="12"/>
      <c r="B415" s="189"/>
      <c r="C415" s="190"/>
      <c r="D415" s="191" t="s">
        <v>71</v>
      </c>
      <c r="E415" s="203" t="s">
        <v>711</v>
      </c>
      <c r="F415" s="203" t="s">
        <v>712</v>
      </c>
      <c r="G415" s="190"/>
      <c r="H415" s="190"/>
      <c r="I415" s="193"/>
      <c r="J415" s="204">
        <f>BK415</f>
        <v>0</v>
      </c>
      <c r="K415" s="190"/>
      <c r="L415" s="195"/>
      <c r="M415" s="196"/>
      <c r="N415" s="197"/>
      <c r="O415" s="197"/>
      <c r="P415" s="198">
        <f>SUM(P416:P451)</f>
        <v>0</v>
      </c>
      <c r="Q415" s="197"/>
      <c r="R415" s="198">
        <f>SUM(R416:R451)</f>
        <v>0</v>
      </c>
      <c r="S415" s="197"/>
      <c r="T415" s="199">
        <f>SUM(T416:T451)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00" t="s">
        <v>80</v>
      </c>
      <c r="AT415" s="201" t="s">
        <v>71</v>
      </c>
      <c r="AU415" s="201" t="s">
        <v>80</v>
      </c>
      <c r="AY415" s="200" t="s">
        <v>118</v>
      </c>
      <c r="BK415" s="202">
        <f>SUM(BK416:BK451)</f>
        <v>0</v>
      </c>
    </row>
    <row r="416" s="2" customFormat="1" ht="21.75" customHeight="1">
      <c r="A416" s="39"/>
      <c r="B416" s="40"/>
      <c r="C416" s="205" t="s">
        <v>713</v>
      </c>
      <c r="D416" s="205" t="s">
        <v>121</v>
      </c>
      <c r="E416" s="206" t="s">
        <v>714</v>
      </c>
      <c r="F416" s="207" t="s">
        <v>715</v>
      </c>
      <c r="G416" s="208" t="s">
        <v>342</v>
      </c>
      <c r="H416" s="209">
        <v>2.2200000000000002</v>
      </c>
      <c r="I416" s="210"/>
      <c r="J416" s="211">
        <f>ROUND(I416*H416,2)</f>
        <v>0</v>
      </c>
      <c r="K416" s="207" t="s">
        <v>199</v>
      </c>
      <c r="L416" s="45"/>
      <c r="M416" s="212" t="s">
        <v>19</v>
      </c>
      <c r="N416" s="213" t="s">
        <v>43</v>
      </c>
      <c r="O416" s="85"/>
      <c r="P416" s="214">
        <f>O416*H416</f>
        <v>0</v>
      </c>
      <c r="Q416" s="214">
        <v>0</v>
      </c>
      <c r="R416" s="214">
        <f>Q416*H416</f>
        <v>0</v>
      </c>
      <c r="S416" s="214">
        <v>0</v>
      </c>
      <c r="T416" s="21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136</v>
      </c>
      <c r="AT416" s="216" t="s">
        <v>121</v>
      </c>
      <c r="AU416" s="216" t="s">
        <v>82</v>
      </c>
      <c r="AY416" s="18" t="s">
        <v>118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80</v>
      </c>
      <c r="BK416" s="217">
        <f>ROUND(I416*H416,2)</f>
        <v>0</v>
      </c>
      <c r="BL416" s="18" t="s">
        <v>136</v>
      </c>
      <c r="BM416" s="216" t="s">
        <v>716</v>
      </c>
    </row>
    <row r="417" s="2" customFormat="1">
      <c r="A417" s="39"/>
      <c r="B417" s="40"/>
      <c r="C417" s="41"/>
      <c r="D417" s="218" t="s">
        <v>128</v>
      </c>
      <c r="E417" s="41"/>
      <c r="F417" s="219" t="s">
        <v>717</v>
      </c>
      <c r="G417" s="41"/>
      <c r="H417" s="41"/>
      <c r="I417" s="220"/>
      <c r="J417" s="41"/>
      <c r="K417" s="41"/>
      <c r="L417" s="45"/>
      <c r="M417" s="221"/>
      <c r="N417" s="222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128</v>
      </c>
      <c r="AU417" s="18" t="s">
        <v>82</v>
      </c>
    </row>
    <row r="418" s="2" customFormat="1">
      <c r="A418" s="39"/>
      <c r="B418" s="40"/>
      <c r="C418" s="41"/>
      <c r="D418" s="247" t="s">
        <v>202</v>
      </c>
      <c r="E418" s="41"/>
      <c r="F418" s="248" t="s">
        <v>718</v>
      </c>
      <c r="G418" s="41"/>
      <c r="H418" s="41"/>
      <c r="I418" s="220"/>
      <c r="J418" s="41"/>
      <c r="K418" s="41"/>
      <c r="L418" s="45"/>
      <c r="M418" s="221"/>
      <c r="N418" s="222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202</v>
      </c>
      <c r="AU418" s="18" t="s">
        <v>82</v>
      </c>
    </row>
    <row r="419" s="14" customFormat="1">
      <c r="A419" s="14"/>
      <c r="B419" s="233"/>
      <c r="C419" s="234"/>
      <c r="D419" s="218" t="s">
        <v>129</v>
      </c>
      <c r="E419" s="235" t="s">
        <v>19</v>
      </c>
      <c r="F419" s="236" t="s">
        <v>719</v>
      </c>
      <c r="G419" s="234"/>
      <c r="H419" s="237">
        <v>2.2200000000000002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3" t="s">
        <v>129</v>
      </c>
      <c r="AU419" s="243" t="s">
        <v>82</v>
      </c>
      <c r="AV419" s="14" t="s">
        <v>82</v>
      </c>
      <c r="AW419" s="14" t="s">
        <v>33</v>
      </c>
      <c r="AX419" s="14" t="s">
        <v>80</v>
      </c>
      <c r="AY419" s="243" t="s">
        <v>118</v>
      </c>
    </row>
    <row r="420" s="2" customFormat="1" ht="16.5" customHeight="1">
      <c r="A420" s="39"/>
      <c r="B420" s="40"/>
      <c r="C420" s="205" t="s">
        <v>720</v>
      </c>
      <c r="D420" s="205" t="s">
        <v>121</v>
      </c>
      <c r="E420" s="206" t="s">
        <v>721</v>
      </c>
      <c r="F420" s="207" t="s">
        <v>722</v>
      </c>
      <c r="G420" s="208" t="s">
        <v>342</v>
      </c>
      <c r="H420" s="209">
        <v>40.618000000000002</v>
      </c>
      <c r="I420" s="210"/>
      <c r="J420" s="211">
        <f>ROUND(I420*H420,2)</f>
        <v>0</v>
      </c>
      <c r="K420" s="207" t="s">
        <v>199</v>
      </c>
      <c r="L420" s="45"/>
      <c r="M420" s="212" t="s">
        <v>19</v>
      </c>
      <c r="N420" s="213" t="s">
        <v>43</v>
      </c>
      <c r="O420" s="85"/>
      <c r="P420" s="214">
        <f>O420*H420</f>
        <v>0</v>
      </c>
      <c r="Q420" s="214">
        <v>0</v>
      </c>
      <c r="R420" s="214">
        <f>Q420*H420</f>
        <v>0</v>
      </c>
      <c r="S420" s="214">
        <v>0</v>
      </c>
      <c r="T420" s="215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6" t="s">
        <v>136</v>
      </c>
      <c r="AT420" s="216" t="s">
        <v>121</v>
      </c>
      <c r="AU420" s="216" t="s">
        <v>82</v>
      </c>
      <c r="AY420" s="18" t="s">
        <v>118</v>
      </c>
      <c r="BE420" s="217">
        <f>IF(N420="základní",J420,0)</f>
        <v>0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8" t="s">
        <v>80</v>
      </c>
      <c r="BK420" s="217">
        <f>ROUND(I420*H420,2)</f>
        <v>0</v>
      </c>
      <c r="BL420" s="18" t="s">
        <v>136</v>
      </c>
      <c r="BM420" s="216" t="s">
        <v>723</v>
      </c>
    </row>
    <row r="421" s="2" customFormat="1">
      <c r="A421" s="39"/>
      <c r="B421" s="40"/>
      <c r="C421" s="41"/>
      <c r="D421" s="218" t="s">
        <v>128</v>
      </c>
      <c r="E421" s="41"/>
      <c r="F421" s="219" t="s">
        <v>724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128</v>
      </c>
      <c r="AU421" s="18" t="s">
        <v>82</v>
      </c>
    </row>
    <row r="422" s="2" customFormat="1">
      <c r="A422" s="39"/>
      <c r="B422" s="40"/>
      <c r="C422" s="41"/>
      <c r="D422" s="247" t="s">
        <v>202</v>
      </c>
      <c r="E422" s="41"/>
      <c r="F422" s="248" t="s">
        <v>725</v>
      </c>
      <c r="G422" s="41"/>
      <c r="H422" s="41"/>
      <c r="I422" s="220"/>
      <c r="J422" s="41"/>
      <c r="K422" s="41"/>
      <c r="L422" s="45"/>
      <c r="M422" s="221"/>
      <c r="N422" s="222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202</v>
      </c>
      <c r="AU422" s="18" t="s">
        <v>82</v>
      </c>
    </row>
    <row r="423" s="14" customFormat="1">
      <c r="A423" s="14"/>
      <c r="B423" s="233"/>
      <c r="C423" s="234"/>
      <c r="D423" s="218" t="s">
        <v>129</v>
      </c>
      <c r="E423" s="235" t="s">
        <v>19</v>
      </c>
      <c r="F423" s="236" t="s">
        <v>726</v>
      </c>
      <c r="G423" s="234"/>
      <c r="H423" s="237">
        <v>40.247999999999998</v>
      </c>
      <c r="I423" s="238"/>
      <c r="J423" s="234"/>
      <c r="K423" s="234"/>
      <c r="L423" s="239"/>
      <c r="M423" s="240"/>
      <c r="N423" s="241"/>
      <c r="O423" s="241"/>
      <c r="P423" s="241"/>
      <c r="Q423" s="241"/>
      <c r="R423" s="241"/>
      <c r="S423" s="241"/>
      <c r="T423" s="24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3" t="s">
        <v>129</v>
      </c>
      <c r="AU423" s="243" t="s">
        <v>82</v>
      </c>
      <c r="AV423" s="14" t="s">
        <v>82</v>
      </c>
      <c r="AW423" s="14" t="s">
        <v>33</v>
      </c>
      <c r="AX423" s="14" t="s">
        <v>72</v>
      </c>
      <c r="AY423" s="243" t="s">
        <v>118</v>
      </c>
    </row>
    <row r="424" s="14" customFormat="1">
      <c r="A424" s="14"/>
      <c r="B424" s="233"/>
      <c r="C424" s="234"/>
      <c r="D424" s="218" t="s">
        <v>129</v>
      </c>
      <c r="E424" s="235" t="s">
        <v>19</v>
      </c>
      <c r="F424" s="236" t="s">
        <v>727</v>
      </c>
      <c r="G424" s="234"/>
      <c r="H424" s="237">
        <v>0.37</v>
      </c>
      <c r="I424" s="238"/>
      <c r="J424" s="234"/>
      <c r="K424" s="234"/>
      <c r="L424" s="239"/>
      <c r="M424" s="240"/>
      <c r="N424" s="241"/>
      <c r="O424" s="241"/>
      <c r="P424" s="241"/>
      <c r="Q424" s="241"/>
      <c r="R424" s="241"/>
      <c r="S424" s="241"/>
      <c r="T424" s="24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3" t="s">
        <v>129</v>
      </c>
      <c r="AU424" s="243" t="s">
        <v>82</v>
      </c>
      <c r="AV424" s="14" t="s">
        <v>82</v>
      </c>
      <c r="AW424" s="14" t="s">
        <v>33</v>
      </c>
      <c r="AX424" s="14" t="s">
        <v>72</v>
      </c>
      <c r="AY424" s="243" t="s">
        <v>118</v>
      </c>
    </row>
    <row r="425" s="15" customFormat="1">
      <c r="A425" s="15"/>
      <c r="B425" s="249"/>
      <c r="C425" s="250"/>
      <c r="D425" s="218" t="s">
        <v>129</v>
      </c>
      <c r="E425" s="251" t="s">
        <v>19</v>
      </c>
      <c r="F425" s="252" t="s">
        <v>244</v>
      </c>
      <c r="G425" s="250"/>
      <c r="H425" s="253">
        <v>40.618000000000002</v>
      </c>
      <c r="I425" s="254"/>
      <c r="J425" s="250"/>
      <c r="K425" s="250"/>
      <c r="L425" s="255"/>
      <c r="M425" s="256"/>
      <c r="N425" s="257"/>
      <c r="O425" s="257"/>
      <c r="P425" s="257"/>
      <c r="Q425" s="257"/>
      <c r="R425" s="257"/>
      <c r="S425" s="257"/>
      <c r="T425" s="258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9" t="s">
        <v>129</v>
      </c>
      <c r="AU425" s="259" t="s">
        <v>82</v>
      </c>
      <c r="AV425" s="15" t="s">
        <v>136</v>
      </c>
      <c r="AW425" s="15" t="s">
        <v>33</v>
      </c>
      <c r="AX425" s="15" t="s">
        <v>80</v>
      </c>
      <c r="AY425" s="259" t="s">
        <v>118</v>
      </c>
    </row>
    <row r="426" s="2" customFormat="1" ht="16.5" customHeight="1">
      <c r="A426" s="39"/>
      <c r="B426" s="40"/>
      <c r="C426" s="205" t="s">
        <v>728</v>
      </c>
      <c r="D426" s="205" t="s">
        <v>121</v>
      </c>
      <c r="E426" s="206" t="s">
        <v>729</v>
      </c>
      <c r="F426" s="207" t="s">
        <v>730</v>
      </c>
      <c r="G426" s="208" t="s">
        <v>342</v>
      </c>
      <c r="H426" s="209">
        <v>771.74199999999996</v>
      </c>
      <c r="I426" s="210"/>
      <c r="J426" s="211">
        <f>ROUND(I426*H426,2)</f>
        <v>0</v>
      </c>
      <c r="K426" s="207" t="s">
        <v>199</v>
      </c>
      <c r="L426" s="45"/>
      <c r="M426" s="212" t="s">
        <v>19</v>
      </c>
      <c r="N426" s="213" t="s">
        <v>43</v>
      </c>
      <c r="O426" s="85"/>
      <c r="P426" s="214">
        <f>O426*H426</f>
        <v>0</v>
      </c>
      <c r="Q426" s="214">
        <v>0</v>
      </c>
      <c r="R426" s="214">
        <f>Q426*H426</f>
        <v>0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136</v>
      </c>
      <c r="AT426" s="216" t="s">
        <v>121</v>
      </c>
      <c r="AU426" s="216" t="s">
        <v>82</v>
      </c>
      <c r="AY426" s="18" t="s">
        <v>118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80</v>
      </c>
      <c r="BK426" s="217">
        <f>ROUND(I426*H426,2)</f>
        <v>0</v>
      </c>
      <c r="BL426" s="18" t="s">
        <v>136</v>
      </c>
      <c r="BM426" s="216" t="s">
        <v>731</v>
      </c>
    </row>
    <row r="427" s="2" customFormat="1">
      <c r="A427" s="39"/>
      <c r="B427" s="40"/>
      <c r="C427" s="41"/>
      <c r="D427" s="218" t="s">
        <v>128</v>
      </c>
      <c r="E427" s="41"/>
      <c r="F427" s="219" t="s">
        <v>732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128</v>
      </c>
      <c r="AU427" s="18" t="s">
        <v>82</v>
      </c>
    </row>
    <row r="428" s="2" customFormat="1">
      <c r="A428" s="39"/>
      <c r="B428" s="40"/>
      <c r="C428" s="41"/>
      <c r="D428" s="247" t="s">
        <v>202</v>
      </c>
      <c r="E428" s="41"/>
      <c r="F428" s="248" t="s">
        <v>733</v>
      </c>
      <c r="G428" s="41"/>
      <c r="H428" s="41"/>
      <c r="I428" s="220"/>
      <c r="J428" s="41"/>
      <c r="K428" s="41"/>
      <c r="L428" s="45"/>
      <c r="M428" s="221"/>
      <c r="N428" s="222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202</v>
      </c>
      <c r="AU428" s="18" t="s">
        <v>82</v>
      </c>
    </row>
    <row r="429" s="14" customFormat="1">
      <c r="A429" s="14"/>
      <c r="B429" s="233"/>
      <c r="C429" s="234"/>
      <c r="D429" s="218" t="s">
        <v>129</v>
      </c>
      <c r="E429" s="235" t="s">
        <v>19</v>
      </c>
      <c r="F429" s="236" t="s">
        <v>734</v>
      </c>
      <c r="G429" s="234"/>
      <c r="H429" s="237">
        <v>771.74199999999996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3" t="s">
        <v>129</v>
      </c>
      <c r="AU429" s="243" t="s">
        <v>82</v>
      </c>
      <c r="AV429" s="14" t="s">
        <v>82</v>
      </c>
      <c r="AW429" s="14" t="s">
        <v>33</v>
      </c>
      <c r="AX429" s="14" t="s">
        <v>80</v>
      </c>
      <c r="AY429" s="243" t="s">
        <v>118</v>
      </c>
    </row>
    <row r="430" s="2" customFormat="1" ht="16.5" customHeight="1">
      <c r="A430" s="39"/>
      <c r="B430" s="40"/>
      <c r="C430" s="205" t="s">
        <v>735</v>
      </c>
      <c r="D430" s="205" t="s">
        <v>121</v>
      </c>
      <c r="E430" s="206" t="s">
        <v>736</v>
      </c>
      <c r="F430" s="207" t="s">
        <v>737</v>
      </c>
      <c r="G430" s="208" t="s">
        <v>342</v>
      </c>
      <c r="H430" s="209">
        <v>2.2200000000000002</v>
      </c>
      <c r="I430" s="210"/>
      <c r="J430" s="211">
        <f>ROUND(I430*H430,2)</f>
        <v>0</v>
      </c>
      <c r="K430" s="207" t="s">
        <v>199</v>
      </c>
      <c r="L430" s="45"/>
      <c r="M430" s="212" t="s">
        <v>19</v>
      </c>
      <c r="N430" s="213" t="s">
        <v>43</v>
      </c>
      <c r="O430" s="85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136</v>
      </c>
      <c r="AT430" s="216" t="s">
        <v>121</v>
      </c>
      <c r="AU430" s="216" t="s">
        <v>82</v>
      </c>
      <c r="AY430" s="18" t="s">
        <v>118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80</v>
      </c>
      <c r="BK430" s="217">
        <f>ROUND(I430*H430,2)</f>
        <v>0</v>
      </c>
      <c r="BL430" s="18" t="s">
        <v>136</v>
      </c>
      <c r="BM430" s="216" t="s">
        <v>738</v>
      </c>
    </row>
    <row r="431" s="2" customFormat="1">
      <c r="A431" s="39"/>
      <c r="B431" s="40"/>
      <c r="C431" s="41"/>
      <c r="D431" s="218" t="s">
        <v>128</v>
      </c>
      <c r="E431" s="41"/>
      <c r="F431" s="219" t="s">
        <v>739</v>
      </c>
      <c r="G431" s="41"/>
      <c r="H431" s="41"/>
      <c r="I431" s="220"/>
      <c r="J431" s="41"/>
      <c r="K431" s="41"/>
      <c r="L431" s="45"/>
      <c r="M431" s="221"/>
      <c r="N431" s="222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128</v>
      </c>
      <c r="AU431" s="18" t="s">
        <v>82</v>
      </c>
    </row>
    <row r="432" s="2" customFormat="1">
      <c r="A432" s="39"/>
      <c r="B432" s="40"/>
      <c r="C432" s="41"/>
      <c r="D432" s="247" t="s">
        <v>202</v>
      </c>
      <c r="E432" s="41"/>
      <c r="F432" s="248" t="s">
        <v>740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202</v>
      </c>
      <c r="AU432" s="18" t="s">
        <v>82</v>
      </c>
    </row>
    <row r="433" s="14" customFormat="1">
      <c r="A433" s="14"/>
      <c r="B433" s="233"/>
      <c r="C433" s="234"/>
      <c r="D433" s="218" t="s">
        <v>129</v>
      </c>
      <c r="E433" s="235" t="s">
        <v>19</v>
      </c>
      <c r="F433" s="236" t="s">
        <v>741</v>
      </c>
      <c r="G433" s="234"/>
      <c r="H433" s="237">
        <v>2.2200000000000002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3" t="s">
        <v>129</v>
      </c>
      <c r="AU433" s="243" t="s">
        <v>82</v>
      </c>
      <c r="AV433" s="14" t="s">
        <v>82</v>
      </c>
      <c r="AW433" s="14" t="s">
        <v>33</v>
      </c>
      <c r="AX433" s="14" t="s">
        <v>80</v>
      </c>
      <c r="AY433" s="243" t="s">
        <v>118</v>
      </c>
    </row>
    <row r="434" s="2" customFormat="1" ht="16.5" customHeight="1">
      <c r="A434" s="39"/>
      <c r="B434" s="40"/>
      <c r="C434" s="205" t="s">
        <v>742</v>
      </c>
      <c r="D434" s="205" t="s">
        <v>121</v>
      </c>
      <c r="E434" s="206" t="s">
        <v>743</v>
      </c>
      <c r="F434" s="207" t="s">
        <v>744</v>
      </c>
      <c r="G434" s="208" t="s">
        <v>342</v>
      </c>
      <c r="H434" s="209">
        <v>42.18</v>
      </c>
      <c r="I434" s="210"/>
      <c r="J434" s="211">
        <f>ROUND(I434*H434,2)</f>
        <v>0</v>
      </c>
      <c r="K434" s="207" t="s">
        <v>199</v>
      </c>
      <c r="L434" s="45"/>
      <c r="M434" s="212" t="s">
        <v>19</v>
      </c>
      <c r="N434" s="213" t="s">
        <v>43</v>
      </c>
      <c r="O434" s="85"/>
      <c r="P434" s="214">
        <f>O434*H434</f>
        <v>0</v>
      </c>
      <c r="Q434" s="214">
        <v>0</v>
      </c>
      <c r="R434" s="214">
        <f>Q434*H434</f>
        <v>0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136</v>
      </c>
      <c r="AT434" s="216" t="s">
        <v>121</v>
      </c>
      <c r="AU434" s="216" t="s">
        <v>82</v>
      </c>
      <c r="AY434" s="18" t="s">
        <v>118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80</v>
      </c>
      <c r="BK434" s="217">
        <f>ROUND(I434*H434,2)</f>
        <v>0</v>
      </c>
      <c r="BL434" s="18" t="s">
        <v>136</v>
      </c>
      <c r="BM434" s="216" t="s">
        <v>745</v>
      </c>
    </row>
    <row r="435" s="2" customFormat="1">
      <c r="A435" s="39"/>
      <c r="B435" s="40"/>
      <c r="C435" s="41"/>
      <c r="D435" s="218" t="s">
        <v>128</v>
      </c>
      <c r="E435" s="41"/>
      <c r="F435" s="219" t="s">
        <v>746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128</v>
      </c>
      <c r="AU435" s="18" t="s">
        <v>82</v>
      </c>
    </row>
    <row r="436" s="2" customFormat="1">
      <c r="A436" s="39"/>
      <c r="B436" s="40"/>
      <c r="C436" s="41"/>
      <c r="D436" s="247" t="s">
        <v>202</v>
      </c>
      <c r="E436" s="41"/>
      <c r="F436" s="248" t="s">
        <v>747</v>
      </c>
      <c r="G436" s="41"/>
      <c r="H436" s="41"/>
      <c r="I436" s="220"/>
      <c r="J436" s="41"/>
      <c r="K436" s="41"/>
      <c r="L436" s="45"/>
      <c r="M436" s="221"/>
      <c r="N436" s="222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202</v>
      </c>
      <c r="AU436" s="18" t="s">
        <v>82</v>
      </c>
    </row>
    <row r="437" s="14" customFormat="1">
      <c r="A437" s="14"/>
      <c r="B437" s="233"/>
      <c r="C437" s="234"/>
      <c r="D437" s="218" t="s">
        <v>129</v>
      </c>
      <c r="E437" s="235" t="s">
        <v>19</v>
      </c>
      <c r="F437" s="236" t="s">
        <v>748</v>
      </c>
      <c r="G437" s="234"/>
      <c r="H437" s="237">
        <v>42.18</v>
      </c>
      <c r="I437" s="238"/>
      <c r="J437" s="234"/>
      <c r="K437" s="234"/>
      <c r="L437" s="239"/>
      <c r="M437" s="240"/>
      <c r="N437" s="241"/>
      <c r="O437" s="241"/>
      <c r="P437" s="241"/>
      <c r="Q437" s="241"/>
      <c r="R437" s="241"/>
      <c r="S437" s="241"/>
      <c r="T437" s="24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3" t="s">
        <v>129</v>
      </c>
      <c r="AU437" s="243" t="s">
        <v>82</v>
      </c>
      <c r="AV437" s="14" t="s">
        <v>82</v>
      </c>
      <c r="AW437" s="14" t="s">
        <v>33</v>
      </c>
      <c r="AX437" s="14" t="s">
        <v>80</v>
      </c>
      <c r="AY437" s="243" t="s">
        <v>118</v>
      </c>
    </row>
    <row r="438" s="2" customFormat="1" ht="16.5" customHeight="1">
      <c r="A438" s="39"/>
      <c r="B438" s="40"/>
      <c r="C438" s="205" t="s">
        <v>749</v>
      </c>
      <c r="D438" s="205" t="s">
        <v>121</v>
      </c>
      <c r="E438" s="206" t="s">
        <v>750</v>
      </c>
      <c r="F438" s="207" t="s">
        <v>751</v>
      </c>
      <c r="G438" s="208" t="s">
        <v>342</v>
      </c>
      <c r="H438" s="209">
        <v>40.618000000000002</v>
      </c>
      <c r="I438" s="210"/>
      <c r="J438" s="211">
        <f>ROUND(I438*H438,2)</f>
        <v>0</v>
      </c>
      <c r="K438" s="207" t="s">
        <v>199</v>
      </c>
      <c r="L438" s="45"/>
      <c r="M438" s="212" t="s">
        <v>19</v>
      </c>
      <c r="N438" s="213" t="s">
        <v>43</v>
      </c>
      <c r="O438" s="85"/>
      <c r="P438" s="214">
        <f>O438*H438</f>
        <v>0</v>
      </c>
      <c r="Q438" s="214">
        <v>0</v>
      </c>
      <c r="R438" s="214">
        <f>Q438*H438</f>
        <v>0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136</v>
      </c>
      <c r="AT438" s="216" t="s">
        <v>121</v>
      </c>
      <c r="AU438" s="216" t="s">
        <v>82</v>
      </c>
      <c r="AY438" s="18" t="s">
        <v>118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80</v>
      </c>
      <c r="BK438" s="217">
        <f>ROUND(I438*H438,2)</f>
        <v>0</v>
      </c>
      <c r="BL438" s="18" t="s">
        <v>136</v>
      </c>
      <c r="BM438" s="216" t="s">
        <v>752</v>
      </c>
    </row>
    <row r="439" s="2" customFormat="1">
      <c r="A439" s="39"/>
      <c r="B439" s="40"/>
      <c r="C439" s="41"/>
      <c r="D439" s="218" t="s">
        <v>128</v>
      </c>
      <c r="E439" s="41"/>
      <c r="F439" s="219" t="s">
        <v>753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128</v>
      </c>
      <c r="AU439" s="18" t="s">
        <v>82</v>
      </c>
    </row>
    <row r="440" s="2" customFormat="1">
      <c r="A440" s="39"/>
      <c r="B440" s="40"/>
      <c r="C440" s="41"/>
      <c r="D440" s="247" t="s">
        <v>202</v>
      </c>
      <c r="E440" s="41"/>
      <c r="F440" s="248" t="s">
        <v>754</v>
      </c>
      <c r="G440" s="41"/>
      <c r="H440" s="41"/>
      <c r="I440" s="220"/>
      <c r="J440" s="41"/>
      <c r="K440" s="41"/>
      <c r="L440" s="45"/>
      <c r="M440" s="221"/>
      <c r="N440" s="222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202</v>
      </c>
      <c r="AU440" s="18" t="s">
        <v>82</v>
      </c>
    </row>
    <row r="441" s="14" customFormat="1">
      <c r="A441" s="14"/>
      <c r="B441" s="233"/>
      <c r="C441" s="234"/>
      <c r="D441" s="218" t="s">
        <v>129</v>
      </c>
      <c r="E441" s="235" t="s">
        <v>19</v>
      </c>
      <c r="F441" s="236" t="s">
        <v>755</v>
      </c>
      <c r="G441" s="234"/>
      <c r="H441" s="237">
        <v>40.618000000000002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3" t="s">
        <v>129</v>
      </c>
      <c r="AU441" s="243" t="s">
        <v>82</v>
      </c>
      <c r="AV441" s="14" t="s">
        <v>82</v>
      </c>
      <c r="AW441" s="14" t="s">
        <v>33</v>
      </c>
      <c r="AX441" s="14" t="s">
        <v>80</v>
      </c>
      <c r="AY441" s="243" t="s">
        <v>118</v>
      </c>
    </row>
    <row r="442" s="2" customFormat="1" ht="16.5" customHeight="1">
      <c r="A442" s="39"/>
      <c r="B442" s="40"/>
      <c r="C442" s="205" t="s">
        <v>756</v>
      </c>
      <c r="D442" s="205" t="s">
        <v>121</v>
      </c>
      <c r="E442" s="206" t="s">
        <v>757</v>
      </c>
      <c r="F442" s="207" t="s">
        <v>758</v>
      </c>
      <c r="G442" s="208" t="s">
        <v>342</v>
      </c>
      <c r="H442" s="209">
        <v>2.2200000000000002</v>
      </c>
      <c r="I442" s="210"/>
      <c r="J442" s="211">
        <f>ROUND(I442*H442,2)</f>
        <v>0</v>
      </c>
      <c r="K442" s="207" t="s">
        <v>199</v>
      </c>
      <c r="L442" s="45"/>
      <c r="M442" s="212" t="s">
        <v>19</v>
      </c>
      <c r="N442" s="213" t="s">
        <v>43</v>
      </c>
      <c r="O442" s="85"/>
      <c r="P442" s="214">
        <f>O442*H442</f>
        <v>0</v>
      </c>
      <c r="Q442" s="214">
        <v>0</v>
      </c>
      <c r="R442" s="214">
        <f>Q442*H442</f>
        <v>0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136</v>
      </c>
      <c r="AT442" s="216" t="s">
        <v>121</v>
      </c>
      <c r="AU442" s="216" t="s">
        <v>82</v>
      </c>
      <c r="AY442" s="18" t="s">
        <v>118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80</v>
      </c>
      <c r="BK442" s="217">
        <f>ROUND(I442*H442,2)</f>
        <v>0</v>
      </c>
      <c r="BL442" s="18" t="s">
        <v>136</v>
      </c>
      <c r="BM442" s="216" t="s">
        <v>759</v>
      </c>
    </row>
    <row r="443" s="2" customFormat="1">
      <c r="A443" s="39"/>
      <c r="B443" s="40"/>
      <c r="C443" s="41"/>
      <c r="D443" s="218" t="s">
        <v>128</v>
      </c>
      <c r="E443" s="41"/>
      <c r="F443" s="219" t="s">
        <v>760</v>
      </c>
      <c r="G443" s="41"/>
      <c r="H443" s="41"/>
      <c r="I443" s="220"/>
      <c r="J443" s="41"/>
      <c r="K443" s="41"/>
      <c r="L443" s="45"/>
      <c r="M443" s="221"/>
      <c r="N443" s="222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128</v>
      </c>
      <c r="AU443" s="18" t="s">
        <v>82</v>
      </c>
    </row>
    <row r="444" s="2" customFormat="1">
      <c r="A444" s="39"/>
      <c r="B444" s="40"/>
      <c r="C444" s="41"/>
      <c r="D444" s="247" t="s">
        <v>202</v>
      </c>
      <c r="E444" s="41"/>
      <c r="F444" s="248" t="s">
        <v>761</v>
      </c>
      <c r="G444" s="41"/>
      <c r="H444" s="41"/>
      <c r="I444" s="220"/>
      <c r="J444" s="41"/>
      <c r="K444" s="41"/>
      <c r="L444" s="45"/>
      <c r="M444" s="221"/>
      <c r="N444" s="222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202</v>
      </c>
      <c r="AU444" s="18" t="s">
        <v>82</v>
      </c>
    </row>
    <row r="445" s="14" customFormat="1">
      <c r="A445" s="14"/>
      <c r="B445" s="233"/>
      <c r="C445" s="234"/>
      <c r="D445" s="218" t="s">
        <v>129</v>
      </c>
      <c r="E445" s="235" t="s">
        <v>19</v>
      </c>
      <c r="F445" s="236" t="s">
        <v>762</v>
      </c>
      <c r="G445" s="234"/>
      <c r="H445" s="237">
        <v>2.2200000000000002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3" t="s">
        <v>129</v>
      </c>
      <c r="AU445" s="243" t="s">
        <v>82</v>
      </c>
      <c r="AV445" s="14" t="s">
        <v>82</v>
      </c>
      <c r="AW445" s="14" t="s">
        <v>33</v>
      </c>
      <c r="AX445" s="14" t="s">
        <v>80</v>
      </c>
      <c r="AY445" s="243" t="s">
        <v>118</v>
      </c>
    </row>
    <row r="446" s="2" customFormat="1" ht="24.15" customHeight="1">
      <c r="A446" s="39"/>
      <c r="B446" s="40"/>
      <c r="C446" s="205" t="s">
        <v>763</v>
      </c>
      <c r="D446" s="205" t="s">
        <v>121</v>
      </c>
      <c r="E446" s="206" t="s">
        <v>764</v>
      </c>
      <c r="F446" s="207" t="s">
        <v>765</v>
      </c>
      <c r="G446" s="208" t="s">
        <v>342</v>
      </c>
      <c r="H446" s="209">
        <v>2.2200000000000002</v>
      </c>
      <c r="I446" s="210"/>
      <c r="J446" s="211">
        <f>ROUND(I446*H446,2)</f>
        <v>0</v>
      </c>
      <c r="K446" s="207" t="s">
        <v>199</v>
      </c>
      <c r="L446" s="45"/>
      <c r="M446" s="212" t="s">
        <v>19</v>
      </c>
      <c r="N446" s="213" t="s">
        <v>43</v>
      </c>
      <c r="O446" s="85"/>
      <c r="P446" s="214">
        <f>O446*H446</f>
        <v>0</v>
      </c>
      <c r="Q446" s="214">
        <v>0</v>
      </c>
      <c r="R446" s="214">
        <f>Q446*H446</f>
        <v>0</v>
      </c>
      <c r="S446" s="214">
        <v>0</v>
      </c>
      <c r="T446" s="21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136</v>
      </c>
      <c r="AT446" s="216" t="s">
        <v>121</v>
      </c>
      <c r="AU446" s="216" t="s">
        <v>82</v>
      </c>
      <c r="AY446" s="18" t="s">
        <v>118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80</v>
      </c>
      <c r="BK446" s="217">
        <f>ROUND(I446*H446,2)</f>
        <v>0</v>
      </c>
      <c r="BL446" s="18" t="s">
        <v>136</v>
      </c>
      <c r="BM446" s="216" t="s">
        <v>766</v>
      </c>
    </row>
    <row r="447" s="2" customFormat="1">
      <c r="A447" s="39"/>
      <c r="B447" s="40"/>
      <c r="C447" s="41"/>
      <c r="D447" s="218" t="s">
        <v>128</v>
      </c>
      <c r="E447" s="41"/>
      <c r="F447" s="219" t="s">
        <v>767</v>
      </c>
      <c r="G447" s="41"/>
      <c r="H447" s="41"/>
      <c r="I447" s="220"/>
      <c r="J447" s="41"/>
      <c r="K447" s="41"/>
      <c r="L447" s="45"/>
      <c r="M447" s="221"/>
      <c r="N447" s="222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128</v>
      </c>
      <c r="AU447" s="18" t="s">
        <v>82</v>
      </c>
    </row>
    <row r="448" s="2" customFormat="1">
      <c r="A448" s="39"/>
      <c r="B448" s="40"/>
      <c r="C448" s="41"/>
      <c r="D448" s="247" t="s">
        <v>202</v>
      </c>
      <c r="E448" s="41"/>
      <c r="F448" s="248" t="s">
        <v>768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202</v>
      </c>
      <c r="AU448" s="18" t="s">
        <v>82</v>
      </c>
    </row>
    <row r="449" s="2" customFormat="1" ht="24.15" customHeight="1">
      <c r="A449" s="39"/>
      <c r="B449" s="40"/>
      <c r="C449" s="205" t="s">
        <v>769</v>
      </c>
      <c r="D449" s="205" t="s">
        <v>121</v>
      </c>
      <c r="E449" s="206" t="s">
        <v>770</v>
      </c>
      <c r="F449" s="207" t="s">
        <v>771</v>
      </c>
      <c r="G449" s="208" t="s">
        <v>342</v>
      </c>
      <c r="H449" s="209">
        <v>40.618000000000002</v>
      </c>
      <c r="I449" s="210"/>
      <c r="J449" s="211">
        <f>ROUND(I449*H449,2)</f>
        <v>0</v>
      </c>
      <c r="K449" s="207" t="s">
        <v>199</v>
      </c>
      <c r="L449" s="45"/>
      <c r="M449" s="212" t="s">
        <v>19</v>
      </c>
      <c r="N449" s="213" t="s">
        <v>43</v>
      </c>
      <c r="O449" s="85"/>
      <c r="P449" s="214">
        <f>O449*H449</f>
        <v>0</v>
      </c>
      <c r="Q449" s="214">
        <v>0</v>
      </c>
      <c r="R449" s="214">
        <f>Q449*H449</f>
        <v>0</v>
      </c>
      <c r="S449" s="214">
        <v>0</v>
      </c>
      <c r="T449" s="215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16" t="s">
        <v>136</v>
      </c>
      <c r="AT449" s="216" t="s">
        <v>121</v>
      </c>
      <c r="AU449" s="216" t="s">
        <v>82</v>
      </c>
      <c r="AY449" s="18" t="s">
        <v>118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8" t="s">
        <v>80</v>
      </c>
      <c r="BK449" s="217">
        <f>ROUND(I449*H449,2)</f>
        <v>0</v>
      </c>
      <c r="BL449" s="18" t="s">
        <v>136</v>
      </c>
      <c r="BM449" s="216" t="s">
        <v>772</v>
      </c>
    </row>
    <row r="450" s="2" customFormat="1">
      <c r="A450" s="39"/>
      <c r="B450" s="40"/>
      <c r="C450" s="41"/>
      <c r="D450" s="218" t="s">
        <v>128</v>
      </c>
      <c r="E450" s="41"/>
      <c r="F450" s="219" t="s">
        <v>773</v>
      </c>
      <c r="G450" s="41"/>
      <c r="H450" s="41"/>
      <c r="I450" s="220"/>
      <c r="J450" s="41"/>
      <c r="K450" s="41"/>
      <c r="L450" s="45"/>
      <c r="M450" s="221"/>
      <c r="N450" s="222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128</v>
      </c>
      <c r="AU450" s="18" t="s">
        <v>82</v>
      </c>
    </row>
    <row r="451" s="2" customFormat="1">
      <c r="A451" s="39"/>
      <c r="B451" s="40"/>
      <c r="C451" s="41"/>
      <c r="D451" s="247" t="s">
        <v>202</v>
      </c>
      <c r="E451" s="41"/>
      <c r="F451" s="248" t="s">
        <v>774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202</v>
      </c>
      <c r="AU451" s="18" t="s">
        <v>82</v>
      </c>
    </row>
    <row r="452" s="12" customFormat="1" ht="22.8" customHeight="1">
      <c r="A452" s="12"/>
      <c r="B452" s="189"/>
      <c r="C452" s="190"/>
      <c r="D452" s="191" t="s">
        <v>71</v>
      </c>
      <c r="E452" s="203" t="s">
        <v>775</v>
      </c>
      <c r="F452" s="203" t="s">
        <v>776</v>
      </c>
      <c r="G452" s="190"/>
      <c r="H452" s="190"/>
      <c r="I452" s="193"/>
      <c r="J452" s="204">
        <f>BK452</f>
        <v>0</v>
      </c>
      <c r="K452" s="190"/>
      <c r="L452" s="195"/>
      <c r="M452" s="196"/>
      <c r="N452" s="197"/>
      <c r="O452" s="197"/>
      <c r="P452" s="198">
        <f>SUM(P453:P455)</f>
        <v>0</v>
      </c>
      <c r="Q452" s="197"/>
      <c r="R452" s="198">
        <f>SUM(R453:R455)</f>
        <v>0</v>
      </c>
      <c r="S452" s="197"/>
      <c r="T452" s="199">
        <f>SUM(T453:T455)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0" t="s">
        <v>80</v>
      </c>
      <c r="AT452" s="201" t="s">
        <v>71</v>
      </c>
      <c r="AU452" s="201" t="s">
        <v>80</v>
      </c>
      <c r="AY452" s="200" t="s">
        <v>118</v>
      </c>
      <c r="BK452" s="202">
        <f>SUM(BK453:BK455)</f>
        <v>0</v>
      </c>
    </row>
    <row r="453" s="2" customFormat="1" ht="16.5" customHeight="1">
      <c r="A453" s="39"/>
      <c r="B453" s="40"/>
      <c r="C453" s="205" t="s">
        <v>777</v>
      </c>
      <c r="D453" s="205" t="s">
        <v>121</v>
      </c>
      <c r="E453" s="206" t="s">
        <v>778</v>
      </c>
      <c r="F453" s="207" t="s">
        <v>779</v>
      </c>
      <c r="G453" s="208" t="s">
        <v>342</v>
      </c>
      <c r="H453" s="209">
        <v>158.24500000000001</v>
      </c>
      <c r="I453" s="210"/>
      <c r="J453" s="211">
        <f>ROUND(I453*H453,2)</f>
        <v>0</v>
      </c>
      <c r="K453" s="207" t="s">
        <v>199</v>
      </c>
      <c r="L453" s="45"/>
      <c r="M453" s="212" t="s">
        <v>19</v>
      </c>
      <c r="N453" s="213" t="s">
        <v>43</v>
      </c>
      <c r="O453" s="85"/>
      <c r="P453" s="214">
        <f>O453*H453</f>
        <v>0</v>
      </c>
      <c r="Q453" s="214">
        <v>0</v>
      </c>
      <c r="R453" s="214">
        <f>Q453*H453</f>
        <v>0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136</v>
      </c>
      <c r="AT453" s="216" t="s">
        <v>121</v>
      </c>
      <c r="AU453" s="216" t="s">
        <v>82</v>
      </c>
      <c r="AY453" s="18" t="s">
        <v>118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80</v>
      </c>
      <c r="BK453" s="217">
        <f>ROUND(I453*H453,2)</f>
        <v>0</v>
      </c>
      <c r="BL453" s="18" t="s">
        <v>136</v>
      </c>
      <c r="BM453" s="216" t="s">
        <v>780</v>
      </c>
    </row>
    <row r="454" s="2" customFormat="1">
      <c r="A454" s="39"/>
      <c r="B454" s="40"/>
      <c r="C454" s="41"/>
      <c r="D454" s="218" t="s">
        <v>128</v>
      </c>
      <c r="E454" s="41"/>
      <c r="F454" s="219" t="s">
        <v>781</v>
      </c>
      <c r="G454" s="41"/>
      <c r="H454" s="41"/>
      <c r="I454" s="220"/>
      <c r="J454" s="41"/>
      <c r="K454" s="41"/>
      <c r="L454" s="45"/>
      <c r="M454" s="221"/>
      <c r="N454" s="222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128</v>
      </c>
      <c r="AU454" s="18" t="s">
        <v>82</v>
      </c>
    </row>
    <row r="455" s="2" customFormat="1">
      <c r="A455" s="39"/>
      <c r="B455" s="40"/>
      <c r="C455" s="41"/>
      <c r="D455" s="247" t="s">
        <v>202</v>
      </c>
      <c r="E455" s="41"/>
      <c r="F455" s="248" t="s">
        <v>782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202</v>
      </c>
      <c r="AU455" s="18" t="s">
        <v>82</v>
      </c>
    </row>
    <row r="456" s="12" customFormat="1" ht="25.92" customHeight="1">
      <c r="A456" s="12"/>
      <c r="B456" s="189"/>
      <c r="C456" s="190"/>
      <c r="D456" s="191" t="s">
        <v>71</v>
      </c>
      <c r="E456" s="192" t="s">
        <v>783</v>
      </c>
      <c r="F456" s="192" t="s">
        <v>784</v>
      </c>
      <c r="G456" s="190"/>
      <c r="H456" s="190"/>
      <c r="I456" s="193"/>
      <c r="J456" s="194">
        <f>BK456</f>
        <v>0</v>
      </c>
      <c r="K456" s="190"/>
      <c r="L456" s="195"/>
      <c r="M456" s="196"/>
      <c r="N456" s="197"/>
      <c r="O456" s="197"/>
      <c r="P456" s="198">
        <f>P457+P491+P495</f>
        <v>0</v>
      </c>
      <c r="Q456" s="197"/>
      <c r="R456" s="198">
        <f>R457+R491+R495</f>
        <v>0.085391919999999996</v>
      </c>
      <c r="S456" s="197"/>
      <c r="T456" s="199">
        <f>T457+T491+T495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00" t="s">
        <v>82</v>
      </c>
      <c r="AT456" s="201" t="s">
        <v>71</v>
      </c>
      <c r="AU456" s="201" t="s">
        <v>72</v>
      </c>
      <c r="AY456" s="200" t="s">
        <v>118</v>
      </c>
      <c r="BK456" s="202">
        <f>BK457+BK491+BK495</f>
        <v>0</v>
      </c>
    </row>
    <row r="457" s="12" customFormat="1" ht="22.8" customHeight="1">
      <c r="A457" s="12"/>
      <c r="B457" s="189"/>
      <c r="C457" s="190"/>
      <c r="D457" s="191" t="s">
        <v>71</v>
      </c>
      <c r="E457" s="203" t="s">
        <v>785</v>
      </c>
      <c r="F457" s="203" t="s">
        <v>786</v>
      </c>
      <c r="G457" s="190"/>
      <c r="H457" s="190"/>
      <c r="I457" s="193"/>
      <c r="J457" s="204">
        <f>BK457</f>
        <v>0</v>
      </c>
      <c r="K457" s="190"/>
      <c r="L457" s="195"/>
      <c r="M457" s="196"/>
      <c r="N457" s="197"/>
      <c r="O457" s="197"/>
      <c r="P457" s="198">
        <f>SUM(P458:P490)</f>
        <v>0</v>
      </c>
      <c r="Q457" s="197"/>
      <c r="R457" s="198">
        <f>SUM(R458:R490)</f>
        <v>0.067438600000000001</v>
      </c>
      <c r="S457" s="197"/>
      <c r="T457" s="199">
        <f>SUM(T458:T490)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00" t="s">
        <v>82</v>
      </c>
      <c r="AT457" s="201" t="s">
        <v>71</v>
      </c>
      <c r="AU457" s="201" t="s">
        <v>80</v>
      </c>
      <c r="AY457" s="200" t="s">
        <v>118</v>
      </c>
      <c r="BK457" s="202">
        <f>SUM(BK458:BK490)</f>
        <v>0</v>
      </c>
    </row>
    <row r="458" s="2" customFormat="1" ht="16.5" customHeight="1">
      <c r="A458" s="39"/>
      <c r="B458" s="40"/>
      <c r="C458" s="205" t="s">
        <v>787</v>
      </c>
      <c r="D458" s="205" t="s">
        <v>121</v>
      </c>
      <c r="E458" s="206" t="s">
        <v>788</v>
      </c>
      <c r="F458" s="207" t="s">
        <v>789</v>
      </c>
      <c r="G458" s="208" t="s">
        <v>501</v>
      </c>
      <c r="H458" s="209">
        <v>34.445</v>
      </c>
      <c r="I458" s="210"/>
      <c r="J458" s="211">
        <f>ROUND(I458*H458,2)</f>
        <v>0</v>
      </c>
      <c r="K458" s="207" t="s">
        <v>199</v>
      </c>
      <c r="L458" s="45"/>
      <c r="M458" s="212" t="s">
        <v>19</v>
      </c>
      <c r="N458" s="213" t="s">
        <v>43</v>
      </c>
      <c r="O458" s="85"/>
      <c r="P458" s="214">
        <f>O458*H458</f>
        <v>0</v>
      </c>
      <c r="Q458" s="214">
        <v>0</v>
      </c>
      <c r="R458" s="214">
        <f>Q458*H458</f>
        <v>0</v>
      </c>
      <c r="S458" s="214">
        <v>0</v>
      </c>
      <c r="T458" s="21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174</v>
      </c>
      <c r="AT458" s="216" t="s">
        <v>121</v>
      </c>
      <c r="AU458" s="216" t="s">
        <v>82</v>
      </c>
      <c r="AY458" s="18" t="s">
        <v>118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80</v>
      </c>
      <c r="BK458" s="217">
        <f>ROUND(I458*H458,2)</f>
        <v>0</v>
      </c>
      <c r="BL458" s="18" t="s">
        <v>174</v>
      </c>
      <c r="BM458" s="216" t="s">
        <v>790</v>
      </c>
    </row>
    <row r="459" s="2" customFormat="1">
      <c r="A459" s="39"/>
      <c r="B459" s="40"/>
      <c r="C459" s="41"/>
      <c r="D459" s="218" t="s">
        <v>128</v>
      </c>
      <c r="E459" s="41"/>
      <c r="F459" s="219" t="s">
        <v>791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128</v>
      </c>
      <c r="AU459" s="18" t="s">
        <v>82</v>
      </c>
    </row>
    <row r="460" s="2" customFormat="1">
      <c r="A460" s="39"/>
      <c r="B460" s="40"/>
      <c r="C460" s="41"/>
      <c r="D460" s="247" t="s">
        <v>202</v>
      </c>
      <c r="E460" s="41"/>
      <c r="F460" s="248" t="s">
        <v>792</v>
      </c>
      <c r="G460" s="41"/>
      <c r="H460" s="41"/>
      <c r="I460" s="220"/>
      <c r="J460" s="41"/>
      <c r="K460" s="41"/>
      <c r="L460" s="45"/>
      <c r="M460" s="221"/>
      <c r="N460" s="222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202</v>
      </c>
      <c r="AU460" s="18" t="s">
        <v>82</v>
      </c>
    </row>
    <row r="461" s="13" customFormat="1">
      <c r="A461" s="13"/>
      <c r="B461" s="223"/>
      <c r="C461" s="224"/>
      <c r="D461" s="218" t="s">
        <v>129</v>
      </c>
      <c r="E461" s="225" t="s">
        <v>19</v>
      </c>
      <c r="F461" s="226" t="s">
        <v>793</v>
      </c>
      <c r="G461" s="224"/>
      <c r="H461" s="225" t="s">
        <v>19</v>
      </c>
      <c r="I461" s="227"/>
      <c r="J461" s="224"/>
      <c r="K461" s="224"/>
      <c r="L461" s="228"/>
      <c r="M461" s="229"/>
      <c r="N461" s="230"/>
      <c r="O461" s="230"/>
      <c r="P461" s="230"/>
      <c r="Q461" s="230"/>
      <c r="R461" s="230"/>
      <c r="S461" s="230"/>
      <c r="T461" s="23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2" t="s">
        <v>129</v>
      </c>
      <c r="AU461" s="232" t="s">
        <v>82</v>
      </c>
      <c r="AV461" s="13" t="s">
        <v>80</v>
      </c>
      <c r="AW461" s="13" t="s">
        <v>33</v>
      </c>
      <c r="AX461" s="13" t="s">
        <v>72</v>
      </c>
      <c r="AY461" s="232" t="s">
        <v>118</v>
      </c>
    </row>
    <row r="462" s="14" customFormat="1">
      <c r="A462" s="14"/>
      <c r="B462" s="233"/>
      <c r="C462" s="234"/>
      <c r="D462" s="218" t="s">
        <v>129</v>
      </c>
      <c r="E462" s="235" t="s">
        <v>19</v>
      </c>
      <c r="F462" s="236" t="s">
        <v>794</v>
      </c>
      <c r="G462" s="234"/>
      <c r="H462" s="237">
        <v>9.8800000000000008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3" t="s">
        <v>129</v>
      </c>
      <c r="AU462" s="243" t="s">
        <v>82</v>
      </c>
      <c r="AV462" s="14" t="s">
        <v>82</v>
      </c>
      <c r="AW462" s="14" t="s">
        <v>33</v>
      </c>
      <c r="AX462" s="14" t="s">
        <v>72</v>
      </c>
      <c r="AY462" s="243" t="s">
        <v>118</v>
      </c>
    </row>
    <row r="463" s="14" customFormat="1">
      <c r="A463" s="14"/>
      <c r="B463" s="233"/>
      <c r="C463" s="234"/>
      <c r="D463" s="218" t="s">
        <v>129</v>
      </c>
      <c r="E463" s="235" t="s">
        <v>19</v>
      </c>
      <c r="F463" s="236" t="s">
        <v>795</v>
      </c>
      <c r="G463" s="234"/>
      <c r="H463" s="237">
        <v>9.2370000000000001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3" t="s">
        <v>129</v>
      </c>
      <c r="AU463" s="243" t="s">
        <v>82</v>
      </c>
      <c r="AV463" s="14" t="s">
        <v>82</v>
      </c>
      <c r="AW463" s="14" t="s">
        <v>33</v>
      </c>
      <c r="AX463" s="14" t="s">
        <v>72</v>
      </c>
      <c r="AY463" s="243" t="s">
        <v>118</v>
      </c>
    </row>
    <row r="464" s="14" customFormat="1">
      <c r="A464" s="14"/>
      <c r="B464" s="233"/>
      <c r="C464" s="234"/>
      <c r="D464" s="218" t="s">
        <v>129</v>
      </c>
      <c r="E464" s="235" t="s">
        <v>19</v>
      </c>
      <c r="F464" s="236" t="s">
        <v>796</v>
      </c>
      <c r="G464" s="234"/>
      <c r="H464" s="237">
        <v>7.4299999999999997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3" t="s">
        <v>129</v>
      </c>
      <c r="AU464" s="243" t="s">
        <v>82</v>
      </c>
      <c r="AV464" s="14" t="s">
        <v>82</v>
      </c>
      <c r="AW464" s="14" t="s">
        <v>33</v>
      </c>
      <c r="AX464" s="14" t="s">
        <v>72</v>
      </c>
      <c r="AY464" s="243" t="s">
        <v>118</v>
      </c>
    </row>
    <row r="465" s="14" customFormat="1">
      <c r="A465" s="14"/>
      <c r="B465" s="233"/>
      <c r="C465" s="234"/>
      <c r="D465" s="218" t="s">
        <v>129</v>
      </c>
      <c r="E465" s="235" t="s">
        <v>19</v>
      </c>
      <c r="F465" s="236" t="s">
        <v>797</v>
      </c>
      <c r="G465" s="234"/>
      <c r="H465" s="237">
        <v>7.8979999999999997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3" t="s">
        <v>129</v>
      </c>
      <c r="AU465" s="243" t="s">
        <v>82</v>
      </c>
      <c r="AV465" s="14" t="s">
        <v>82</v>
      </c>
      <c r="AW465" s="14" t="s">
        <v>33</v>
      </c>
      <c r="AX465" s="14" t="s">
        <v>72</v>
      </c>
      <c r="AY465" s="243" t="s">
        <v>118</v>
      </c>
    </row>
    <row r="466" s="15" customFormat="1">
      <c r="A466" s="15"/>
      <c r="B466" s="249"/>
      <c r="C466" s="250"/>
      <c r="D466" s="218" t="s">
        <v>129</v>
      </c>
      <c r="E466" s="251" t="s">
        <v>19</v>
      </c>
      <c r="F466" s="252" t="s">
        <v>244</v>
      </c>
      <c r="G466" s="250"/>
      <c r="H466" s="253">
        <v>34.445</v>
      </c>
      <c r="I466" s="254"/>
      <c r="J466" s="250"/>
      <c r="K466" s="250"/>
      <c r="L466" s="255"/>
      <c r="M466" s="256"/>
      <c r="N466" s="257"/>
      <c r="O466" s="257"/>
      <c r="P466" s="257"/>
      <c r="Q466" s="257"/>
      <c r="R466" s="257"/>
      <c r="S466" s="257"/>
      <c r="T466" s="258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59" t="s">
        <v>129</v>
      </c>
      <c r="AU466" s="259" t="s">
        <v>82</v>
      </c>
      <c r="AV466" s="15" t="s">
        <v>136</v>
      </c>
      <c r="AW466" s="15" t="s">
        <v>33</v>
      </c>
      <c r="AX466" s="15" t="s">
        <v>80</v>
      </c>
      <c r="AY466" s="259" t="s">
        <v>118</v>
      </c>
    </row>
    <row r="467" s="2" customFormat="1" ht="16.5" customHeight="1">
      <c r="A467" s="39"/>
      <c r="B467" s="40"/>
      <c r="C467" s="260" t="s">
        <v>798</v>
      </c>
      <c r="D467" s="260" t="s">
        <v>339</v>
      </c>
      <c r="E467" s="261" t="s">
        <v>799</v>
      </c>
      <c r="F467" s="262" t="s">
        <v>800</v>
      </c>
      <c r="G467" s="263" t="s">
        <v>342</v>
      </c>
      <c r="H467" s="264">
        <v>0.012</v>
      </c>
      <c r="I467" s="265"/>
      <c r="J467" s="266">
        <f>ROUND(I467*H467,2)</f>
        <v>0</v>
      </c>
      <c r="K467" s="262" t="s">
        <v>199</v>
      </c>
      <c r="L467" s="267"/>
      <c r="M467" s="268" t="s">
        <v>19</v>
      </c>
      <c r="N467" s="269" t="s">
        <v>43</v>
      </c>
      <c r="O467" s="85"/>
      <c r="P467" s="214">
        <f>O467*H467</f>
        <v>0</v>
      </c>
      <c r="Q467" s="214">
        <v>1</v>
      </c>
      <c r="R467" s="214">
        <f>Q467*H467</f>
        <v>0.012</v>
      </c>
      <c r="S467" s="214">
        <v>0</v>
      </c>
      <c r="T467" s="21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6" t="s">
        <v>395</v>
      </c>
      <c r="AT467" s="216" t="s">
        <v>339</v>
      </c>
      <c r="AU467" s="216" t="s">
        <v>82</v>
      </c>
      <c r="AY467" s="18" t="s">
        <v>118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8" t="s">
        <v>80</v>
      </c>
      <c r="BK467" s="217">
        <f>ROUND(I467*H467,2)</f>
        <v>0</v>
      </c>
      <c r="BL467" s="18" t="s">
        <v>174</v>
      </c>
      <c r="BM467" s="216" t="s">
        <v>801</v>
      </c>
    </row>
    <row r="468" s="2" customFormat="1">
      <c r="A468" s="39"/>
      <c r="B468" s="40"/>
      <c r="C468" s="41"/>
      <c r="D468" s="218" t="s">
        <v>128</v>
      </c>
      <c r="E468" s="41"/>
      <c r="F468" s="219" t="s">
        <v>800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128</v>
      </c>
      <c r="AU468" s="18" t="s">
        <v>82</v>
      </c>
    </row>
    <row r="469" s="14" customFormat="1">
      <c r="A469" s="14"/>
      <c r="B469" s="233"/>
      <c r="C469" s="234"/>
      <c r="D469" s="218" t="s">
        <v>129</v>
      </c>
      <c r="E469" s="234"/>
      <c r="F469" s="236" t="s">
        <v>802</v>
      </c>
      <c r="G469" s="234"/>
      <c r="H469" s="237">
        <v>0.012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3" t="s">
        <v>129</v>
      </c>
      <c r="AU469" s="243" t="s">
        <v>82</v>
      </c>
      <c r="AV469" s="14" t="s">
        <v>82</v>
      </c>
      <c r="AW469" s="14" t="s">
        <v>4</v>
      </c>
      <c r="AX469" s="14" t="s">
        <v>80</v>
      </c>
      <c r="AY469" s="243" t="s">
        <v>118</v>
      </c>
    </row>
    <row r="470" s="2" customFormat="1" ht="16.5" customHeight="1">
      <c r="A470" s="39"/>
      <c r="B470" s="40"/>
      <c r="C470" s="205" t="s">
        <v>803</v>
      </c>
      <c r="D470" s="205" t="s">
        <v>121</v>
      </c>
      <c r="E470" s="206" t="s">
        <v>804</v>
      </c>
      <c r="F470" s="207" t="s">
        <v>805</v>
      </c>
      <c r="G470" s="208" t="s">
        <v>501</v>
      </c>
      <c r="H470" s="209">
        <v>68.890000000000001</v>
      </c>
      <c r="I470" s="210"/>
      <c r="J470" s="211">
        <f>ROUND(I470*H470,2)</f>
        <v>0</v>
      </c>
      <c r="K470" s="207" t="s">
        <v>199</v>
      </c>
      <c r="L470" s="45"/>
      <c r="M470" s="212" t="s">
        <v>19</v>
      </c>
      <c r="N470" s="213" t="s">
        <v>43</v>
      </c>
      <c r="O470" s="85"/>
      <c r="P470" s="214">
        <f>O470*H470</f>
        <v>0</v>
      </c>
      <c r="Q470" s="214">
        <v>0</v>
      </c>
      <c r="R470" s="214">
        <f>Q470*H470</f>
        <v>0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174</v>
      </c>
      <c r="AT470" s="216" t="s">
        <v>121</v>
      </c>
      <c r="AU470" s="216" t="s">
        <v>82</v>
      </c>
      <c r="AY470" s="18" t="s">
        <v>118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80</v>
      </c>
      <c r="BK470" s="217">
        <f>ROUND(I470*H470,2)</f>
        <v>0</v>
      </c>
      <c r="BL470" s="18" t="s">
        <v>174</v>
      </c>
      <c r="BM470" s="216" t="s">
        <v>806</v>
      </c>
    </row>
    <row r="471" s="2" customFormat="1">
      <c r="A471" s="39"/>
      <c r="B471" s="40"/>
      <c r="C471" s="41"/>
      <c r="D471" s="218" t="s">
        <v>128</v>
      </c>
      <c r="E471" s="41"/>
      <c r="F471" s="219" t="s">
        <v>807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128</v>
      </c>
      <c r="AU471" s="18" t="s">
        <v>82</v>
      </c>
    </row>
    <row r="472" s="2" customFormat="1">
      <c r="A472" s="39"/>
      <c r="B472" s="40"/>
      <c r="C472" s="41"/>
      <c r="D472" s="247" t="s">
        <v>202</v>
      </c>
      <c r="E472" s="41"/>
      <c r="F472" s="248" t="s">
        <v>808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202</v>
      </c>
      <c r="AU472" s="18" t="s">
        <v>82</v>
      </c>
    </row>
    <row r="473" s="14" customFormat="1">
      <c r="A473" s="14"/>
      <c r="B473" s="233"/>
      <c r="C473" s="234"/>
      <c r="D473" s="218" t="s">
        <v>129</v>
      </c>
      <c r="E473" s="235" t="s">
        <v>19</v>
      </c>
      <c r="F473" s="236" t="s">
        <v>809</v>
      </c>
      <c r="G473" s="234"/>
      <c r="H473" s="237">
        <v>68.890000000000001</v>
      </c>
      <c r="I473" s="238"/>
      <c r="J473" s="234"/>
      <c r="K473" s="234"/>
      <c r="L473" s="239"/>
      <c r="M473" s="240"/>
      <c r="N473" s="241"/>
      <c r="O473" s="241"/>
      <c r="P473" s="241"/>
      <c r="Q473" s="241"/>
      <c r="R473" s="241"/>
      <c r="S473" s="241"/>
      <c r="T473" s="24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3" t="s">
        <v>129</v>
      </c>
      <c r="AU473" s="243" t="s">
        <v>82</v>
      </c>
      <c r="AV473" s="14" t="s">
        <v>82</v>
      </c>
      <c r="AW473" s="14" t="s">
        <v>33</v>
      </c>
      <c r="AX473" s="14" t="s">
        <v>80</v>
      </c>
      <c r="AY473" s="243" t="s">
        <v>118</v>
      </c>
    </row>
    <row r="474" s="2" customFormat="1" ht="16.5" customHeight="1">
      <c r="A474" s="39"/>
      <c r="B474" s="40"/>
      <c r="C474" s="260" t="s">
        <v>810</v>
      </c>
      <c r="D474" s="260" t="s">
        <v>339</v>
      </c>
      <c r="E474" s="261" t="s">
        <v>811</v>
      </c>
      <c r="F474" s="262" t="s">
        <v>812</v>
      </c>
      <c r="G474" s="263" t="s">
        <v>342</v>
      </c>
      <c r="H474" s="264">
        <v>0.028000000000000001</v>
      </c>
      <c r="I474" s="265"/>
      <c r="J474" s="266">
        <f>ROUND(I474*H474,2)</f>
        <v>0</v>
      </c>
      <c r="K474" s="262" t="s">
        <v>199</v>
      </c>
      <c r="L474" s="267"/>
      <c r="M474" s="268" t="s">
        <v>19</v>
      </c>
      <c r="N474" s="269" t="s">
        <v>43</v>
      </c>
      <c r="O474" s="85"/>
      <c r="P474" s="214">
        <f>O474*H474</f>
        <v>0</v>
      </c>
      <c r="Q474" s="214">
        <v>1</v>
      </c>
      <c r="R474" s="214">
        <f>Q474*H474</f>
        <v>0.028000000000000001</v>
      </c>
      <c r="S474" s="214">
        <v>0</v>
      </c>
      <c r="T474" s="215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16" t="s">
        <v>395</v>
      </c>
      <c r="AT474" s="216" t="s">
        <v>339</v>
      </c>
      <c r="AU474" s="216" t="s">
        <v>82</v>
      </c>
      <c r="AY474" s="18" t="s">
        <v>118</v>
      </c>
      <c r="BE474" s="217">
        <f>IF(N474="základní",J474,0)</f>
        <v>0</v>
      </c>
      <c r="BF474" s="217">
        <f>IF(N474="snížená",J474,0)</f>
        <v>0</v>
      </c>
      <c r="BG474" s="217">
        <f>IF(N474="zákl. přenesená",J474,0)</f>
        <v>0</v>
      </c>
      <c r="BH474" s="217">
        <f>IF(N474="sníž. přenesená",J474,0)</f>
        <v>0</v>
      </c>
      <c r="BI474" s="217">
        <f>IF(N474="nulová",J474,0)</f>
        <v>0</v>
      </c>
      <c r="BJ474" s="18" t="s">
        <v>80</v>
      </c>
      <c r="BK474" s="217">
        <f>ROUND(I474*H474,2)</f>
        <v>0</v>
      </c>
      <c r="BL474" s="18" t="s">
        <v>174</v>
      </c>
      <c r="BM474" s="216" t="s">
        <v>813</v>
      </c>
    </row>
    <row r="475" s="2" customFormat="1">
      <c r="A475" s="39"/>
      <c r="B475" s="40"/>
      <c r="C475" s="41"/>
      <c r="D475" s="218" t="s">
        <v>128</v>
      </c>
      <c r="E475" s="41"/>
      <c r="F475" s="219" t="s">
        <v>812</v>
      </c>
      <c r="G475" s="41"/>
      <c r="H475" s="41"/>
      <c r="I475" s="220"/>
      <c r="J475" s="41"/>
      <c r="K475" s="41"/>
      <c r="L475" s="45"/>
      <c r="M475" s="221"/>
      <c r="N475" s="222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128</v>
      </c>
      <c r="AU475" s="18" t="s">
        <v>82</v>
      </c>
    </row>
    <row r="476" s="14" customFormat="1">
      <c r="A476" s="14"/>
      <c r="B476" s="233"/>
      <c r="C476" s="234"/>
      <c r="D476" s="218" t="s">
        <v>129</v>
      </c>
      <c r="E476" s="234"/>
      <c r="F476" s="236" t="s">
        <v>814</v>
      </c>
      <c r="G476" s="234"/>
      <c r="H476" s="237">
        <v>0.028000000000000001</v>
      </c>
      <c r="I476" s="238"/>
      <c r="J476" s="234"/>
      <c r="K476" s="234"/>
      <c r="L476" s="239"/>
      <c r="M476" s="240"/>
      <c r="N476" s="241"/>
      <c r="O476" s="241"/>
      <c r="P476" s="241"/>
      <c r="Q476" s="241"/>
      <c r="R476" s="241"/>
      <c r="S476" s="241"/>
      <c r="T476" s="24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3" t="s">
        <v>129</v>
      </c>
      <c r="AU476" s="243" t="s">
        <v>82</v>
      </c>
      <c r="AV476" s="14" t="s">
        <v>82</v>
      </c>
      <c r="AW476" s="14" t="s">
        <v>4</v>
      </c>
      <c r="AX476" s="14" t="s">
        <v>80</v>
      </c>
      <c r="AY476" s="243" t="s">
        <v>118</v>
      </c>
    </row>
    <row r="477" s="2" customFormat="1" ht="16.5" customHeight="1">
      <c r="A477" s="39"/>
      <c r="B477" s="40"/>
      <c r="C477" s="205" t="s">
        <v>815</v>
      </c>
      <c r="D477" s="205" t="s">
        <v>121</v>
      </c>
      <c r="E477" s="206" t="s">
        <v>816</v>
      </c>
      <c r="F477" s="207" t="s">
        <v>817</v>
      </c>
      <c r="G477" s="208" t="s">
        <v>501</v>
      </c>
      <c r="H477" s="209">
        <v>18.666</v>
      </c>
      <c r="I477" s="210"/>
      <c r="J477" s="211">
        <f>ROUND(I477*H477,2)</f>
        <v>0</v>
      </c>
      <c r="K477" s="207" t="s">
        <v>199</v>
      </c>
      <c r="L477" s="45"/>
      <c r="M477" s="212" t="s">
        <v>19</v>
      </c>
      <c r="N477" s="213" t="s">
        <v>43</v>
      </c>
      <c r="O477" s="85"/>
      <c r="P477" s="214">
        <f>O477*H477</f>
        <v>0</v>
      </c>
      <c r="Q477" s="214">
        <v>0</v>
      </c>
      <c r="R477" s="214">
        <f>Q477*H477</f>
        <v>0</v>
      </c>
      <c r="S477" s="214">
        <v>0</v>
      </c>
      <c r="T477" s="215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16" t="s">
        <v>174</v>
      </c>
      <c r="AT477" s="216" t="s">
        <v>121</v>
      </c>
      <c r="AU477" s="216" t="s">
        <v>82</v>
      </c>
      <c r="AY477" s="18" t="s">
        <v>118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8" t="s">
        <v>80</v>
      </c>
      <c r="BK477" s="217">
        <f>ROUND(I477*H477,2)</f>
        <v>0</v>
      </c>
      <c r="BL477" s="18" t="s">
        <v>174</v>
      </c>
      <c r="BM477" s="216" t="s">
        <v>818</v>
      </c>
    </row>
    <row r="478" s="2" customFormat="1">
      <c r="A478" s="39"/>
      <c r="B478" s="40"/>
      <c r="C478" s="41"/>
      <c r="D478" s="218" t="s">
        <v>128</v>
      </c>
      <c r="E478" s="41"/>
      <c r="F478" s="219" t="s">
        <v>819</v>
      </c>
      <c r="G478" s="41"/>
      <c r="H478" s="41"/>
      <c r="I478" s="220"/>
      <c r="J478" s="41"/>
      <c r="K478" s="41"/>
      <c r="L478" s="45"/>
      <c r="M478" s="221"/>
      <c r="N478" s="222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128</v>
      </c>
      <c r="AU478" s="18" t="s">
        <v>82</v>
      </c>
    </row>
    <row r="479" s="2" customFormat="1">
      <c r="A479" s="39"/>
      <c r="B479" s="40"/>
      <c r="C479" s="41"/>
      <c r="D479" s="247" t="s">
        <v>202</v>
      </c>
      <c r="E479" s="41"/>
      <c r="F479" s="248" t="s">
        <v>820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202</v>
      </c>
      <c r="AU479" s="18" t="s">
        <v>82</v>
      </c>
    </row>
    <row r="480" s="13" customFormat="1">
      <c r="A480" s="13"/>
      <c r="B480" s="223"/>
      <c r="C480" s="224"/>
      <c r="D480" s="218" t="s">
        <v>129</v>
      </c>
      <c r="E480" s="225" t="s">
        <v>19</v>
      </c>
      <c r="F480" s="226" t="s">
        <v>821</v>
      </c>
      <c r="G480" s="224"/>
      <c r="H480" s="225" t="s">
        <v>19</v>
      </c>
      <c r="I480" s="227"/>
      <c r="J480" s="224"/>
      <c r="K480" s="224"/>
      <c r="L480" s="228"/>
      <c r="M480" s="229"/>
      <c r="N480" s="230"/>
      <c r="O480" s="230"/>
      <c r="P480" s="230"/>
      <c r="Q480" s="230"/>
      <c r="R480" s="230"/>
      <c r="S480" s="230"/>
      <c r="T480" s="23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2" t="s">
        <v>129</v>
      </c>
      <c r="AU480" s="232" t="s">
        <v>82</v>
      </c>
      <c r="AV480" s="13" t="s">
        <v>80</v>
      </c>
      <c r="AW480" s="13" t="s">
        <v>33</v>
      </c>
      <c r="AX480" s="13" t="s">
        <v>72</v>
      </c>
      <c r="AY480" s="232" t="s">
        <v>118</v>
      </c>
    </row>
    <row r="481" s="14" customFormat="1">
      <c r="A481" s="14"/>
      <c r="B481" s="233"/>
      <c r="C481" s="234"/>
      <c r="D481" s="218" t="s">
        <v>129</v>
      </c>
      <c r="E481" s="235" t="s">
        <v>19</v>
      </c>
      <c r="F481" s="236" t="s">
        <v>822</v>
      </c>
      <c r="G481" s="234"/>
      <c r="H481" s="237">
        <v>10.183999999999999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3" t="s">
        <v>129</v>
      </c>
      <c r="AU481" s="243" t="s">
        <v>82</v>
      </c>
      <c r="AV481" s="14" t="s">
        <v>82</v>
      </c>
      <c r="AW481" s="14" t="s">
        <v>33</v>
      </c>
      <c r="AX481" s="14" t="s">
        <v>72</v>
      </c>
      <c r="AY481" s="243" t="s">
        <v>118</v>
      </c>
    </row>
    <row r="482" s="14" customFormat="1">
      <c r="A482" s="14"/>
      <c r="B482" s="233"/>
      <c r="C482" s="234"/>
      <c r="D482" s="218" t="s">
        <v>129</v>
      </c>
      <c r="E482" s="235" t="s">
        <v>19</v>
      </c>
      <c r="F482" s="236" t="s">
        <v>823</v>
      </c>
      <c r="G482" s="234"/>
      <c r="H482" s="237">
        <v>8.4819999999999993</v>
      </c>
      <c r="I482" s="238"/>
      <c r="J482" s="234"/>
      <c r="K482" s="234"/>
      <c r="L482" s="239"/>
      <c r="M482" s="240"/>
      <c r="N482" s="241"/>
      <c r="O482" s="241"/>
      <c r="P482" s="241"/>
      <c r="Q482" s="241"/>
      <c r="R482" s="241"/>
      <c r="S482" s="241"/>
      <c r="T482" s="24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3" t="s">
        <v>129</v>
      </c>
      <c r="AU482" s="243" t="s">
        <v>82</v>
      </c>
      <c r="AV482" s="14" t="s">
        <v>82</v>
      </c>
      <c r="AW482" s="14" t="s">
        <v>33</v>
      </c>
      <c r="AX482" s="14" t="s">
        <v>72</v>
      </c>
      <c r="AY482" s="243" t="s">
        <v>118</v>
      </c>
    </row>
    <row r="483" s="15" customFormat="1">
      <c r="A483" s="15"/>
      <c r="B483" s="249"/>
      <c r="C483" s="250"/>
      <c r="D483" s="218" t="s">
        <v>129</v>
      </c>
      <c r="E483" s="251" t="s">
        <v>19</v>
      </c>
      <c r="F483" s="252" t="s">
        <v>244</v>
      </c>
      <c r="G483" s="250"/>
      <c r="H483" s="253">
        <v>18.666</v>
      </c>
      <c r="I483" s="254"/>
      <c r="J483" s="250"/>
      <c r="K483" s="250"/>
      <c r="L483" s="255"/>
      <c r="M483" s="256"/>
      <c r="N483" s="257"/>
      <c r="O483" s="257"/>
      <c r="P483" s="257"/>
      <c r="Q483" s="257"/>
      <c r="R483" s="257"/>
      <c r="S483" s="257"/>
      <c r="T483" s="258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59" t="s">
        <v>129</v>
      </c>
      <c r="AU483" s="259" t="s">
        <v>82</v>
      </c>
      <c r="AV483" s="15" t="s">
        <v>136</v>
      </c>
      <c r="AW483" s="15" t="s">
        <v>33</v>
      </c>
      <c r="AX483" s="15" t="s">
        <v>80</v>
      </c>
      <c r="AY483" s="259" t="s">
        <v>118</v>
      </c>
    </row>
    <row r="484" s="2" customFormat="1" ht="16.5" customHeight="1">
      <c r="A484" s="39"/>
      <c r="B484" s="40"/>
      <c r="C484" s="260" t="s">
        <v>824</v>
      </c>
      <c r="D484" s="260" t="s">
        <v>339</v>
      </c>
      <c r="E484" s="261" t="s">
        <v>825</v>
      </c>
      <c r="F484" s="262" t="s">
        <v>826</v>
      </c>
      <c r="G484" s="263" t="s">
        <v>501</v>
      </c>
      <c r="H484" s="264">
        <v>19.599</v>
      </c>
      <c r="I484" s="265"/>
      <c r="J484" s="266">
        <f>ROUND(I484*H484,2)</f>
        <v>0</v>
      </c>
      <c r="K484" s="262" t="s">
        <v>199</v>
      </c>
      <c r="L484" s="267"/>
      <c r="M484" s="268" t="s">
        <v>19</v>
      </c>
      <c r="N484" s="269" t="s">
        <v>43</v>
      </c>
      <c r="O484" s="85"/>
      <c r="P484" s="214">
        <f>O484*H484</f>
        <v>0</v>
      </c>
      <c r="Q484" s="214">
        <v>0.0014</v>
      </c>
      <c r="R484" s="214">
        <f>Q484*H484</f>
        <v>0.0274386</v>
      </c>
      <c r="S484" s="214">
        <v>0</v>
      </c>
      <c r="T484" s="215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16" t="s">
        <v>395</v>
      </c>
      <c r="AT484" s="216" t="s">
        <v>339</v>
      </c>
      <c r="AU484" s="216" t="s">
        <v>82</v>
      </c>
      <c r="AY484" s="18" t="s">
        <v>118</v>
      </c>
      <c r="BE484" s="217">
        <f>IF(N484="základní",J484,0)</f>
        <v>0</v>
      </c>
      <c r="BF484" s="217">
        <f>IF(N484="snížená",J484,0)</f>
        <v>0</v>
      </c>
      <c r="BG484" s="217">
        <f>IF(N484="zákl. přenesená",J484,0)</f>
        <v>0</v>
      </c>
      <c r="BH484" s="217">
        <f>IF(N484="sníž. přenesená",J484,0)</f>
        <v>0</v>
      </c>
      <c r="BI484" s="217">
        <f>IF(N484="nulová",J484,0)</f>
        <v>0</v>
      </c>
      <c r="BJ484" s="18" t="s">
        <v>80</v>
      </c>
      <c r="BK484" s="217">
        <f>ROUND(I484*H484,2)</f>
        <v>0</v>
      </c>
      <c r="BL484" s="18" t="s">
        <v>174</v>
      </c>
      <c r="BM484" s="216" t="s">
        <v>827</v>
      </c>
    </row>
    <row r="485" s="2" customFormat="1">
      <c r="A485" s="39"/>
      <c r="B485" s="40"/>
      <c r="C485" s="41"/>
      <c r="D485" s="218" t="s">
        <v>128</v>
      </c>
      <c r="E485" s="41"/>
      <c r="F485" s="219" t="s">
        <v>826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128</v>
      </c>
      <c r="AU485" s="18" t="s">
        <v>82</v>
      </c>
    </row>
    <row r="486" s="14" customFormat="1">
      <c r="A486" s="14"/>
      <c r="B486" s="233"/>
      <c r="C486" s="234"/>
      <c r="D486" s="218" t="s">
        <v>129</v>
      </c>
      <c r="E486" s="235" t="s">
        <v>19</v>
      </c>
      <c r="F486" s="236" t="s">
        <v>828</v>
      </c>
      <c r="G486" s="234"/>
      <c r="H486" s="237">
        <v>18.666</v>
      </c>
      <c r="I486" s="238"/>
      <c r="J486" s="234"/>
      <c r="K486" s="234"/>
      <c r="L486" s="239"/>
      <c r="M486" s="240"/>
      <c r="N486" s="241"/>
      <c r="O486" s="241"/>
      <c r="P486" s="241"/>
      <c r="Q486" s="241"/>
      <c r="R486" s="241"/>
      <c r="S486" s="241"/>
      <c r="T486" s="24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3" t="s">
        <v>129</v>
      </c>
      <c r="AU486" s="243" t="s">
        <v>82</v>
      </c>
      <c r="AV486" s="14" t="s">
        <v>82</v>
      </c>
      <c r="AW486" s="14" t="s">
        <v>33</v>
      </c>
      <c r="AX486" s="14" t="s">
        <v>80</v>
      </c>
      <c r="AY486" s="243" t="s">
        <v>118</v>
      </c>
    </row>
    <row r="487" s="14" customFormat="1">
      <c r="A487" s="14"/>
      <c r="B487" s="233"/>
      <c r="C487" s="234"/>
      <c r="D487" s="218" t="s">
        <v>129</v>
      </c>
      <c r="E487" s="234"/>
      <c r="F487" s="236" t="s">
        <v>829</v>
      </c>
      <c r="G487" s="234"/>
      <c r="H487" s="237">
        <v>19.599</v>
      </c>
      <c r="I487" s="238"/>
      <c r="J487" s="234"/>
      <c r="K487" s="234"/>
      <c r="L487" s="239"/>
      <c r="M487" s="240"/>
      <c r="N487" s="241"/>
      <c r="O487" s="241"/>
      <c r="P487" s="241"/>
      <c r="Q487" s="241"/>
      <c r="R487" s="241"/>
      <c r="S487" s="241"/>
      <c r="T487" s="24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3" t="s">
        <v>129</v>
      </c>
      <c r="AU487" s="243" t="s">
        <v>82</v>
      </c>
      <c r="AV487" s="14" t="s">
        <v>82</v>
      </c>
      <c r="AW487" s="14" t="s">
        <v>4</v>
      </c>
      <c r="AX487" s="14" t="s">
        <v>80</v>
      </c>
      <c r="AY487" s="243" t="s">
        <v>118</v>
      </c>
    </row>
    <row r="488" s="2" customFormat="1" ht="16.5" customHeight="1">
      <c r="A488" s="39"/>
      <c r="B488" s="40"/>
      <c r="C488" s="205" t="s">
        <v>830</v>
      </c>
      <c r="D488" s="205" t="s">
        <v>121</v>
      </c>
      <c r="E488" s="206" t="s">
        <v>831</v>
      </c>
      <c r="F488" s="207" t="s">
        <v>832</v>
      </c>
      <c r="G488" s="208" t="s">
        <v>342</v>
      </c>
      <c r="H488" s="209">
        <v>0.067000000000000004</v>
      </c>
      <c r="I488" s="210"/>
      <c r="J488" s="211">
        <f>ROUND(I488*H488,2)</f>
        <v>0</v>
      </c>
      <c r="K488" s="207" t="s">
        <v>199</v>
      </c>
      <c r="L488" s="45"/>
      <c r="M488" s="212" t="s">
        <v>19</v>
      </c>
      <c r="N488" s="213" t="s">
        <v>43</v>
      </c>
      <c r="O488" s="85"/>
      <c r="P488" s="214">
        <f>O488*H488</f>
        <v>0</v>
      </c>
      <c r="Q488" s="214">
        <v>0</v>
      </c>
      <c r="R488" s="214">
        <f>Q488*H488</f>
        <v>0</v>
      </c>
      <c r="S488" s="214">
        <v>0</v>
      </c>
      <c r="T488" s="215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6" t="s">
        <v>174</v>
      </c>
      <c r="AT488" s="216" t="s">
        <v>121</v>
      </c>
      <c r="AU488" s="216" t="s">
        <v>82</v>
      </c>
      <c r="AY488" s="18" t="s">
        <v>118</v>
      </c>
      <c r="BE488" s="217">
        <f>IF(N488="základní",J488,0)</f>
        <v>0</v>
      </c>
      <c r="BF488" s="217">
        <f>IF(N488="snížená",J488,0)</f>
        <v>0</v>
      </c>
      <c r="BG488" s="217">
        <f>IF(N488="zákl. přenesená",J488,0)</f>
        <v>0</v>
      </c>
      <c r="BH488" s="217">
        <f>IF(N488="sníž. přenesená",J488,0)</f>
        <v>0</v>
      </c>
      <c r="BI488" s="217">
        <f>IF(N488="nulová",J488,0)</f>
        <v>0</v>
      </c>
      <c r="BJ488" s="18" t="s">
        <v>80</v>
      </c>
      <c r="BK488" s="217">
        <f>ROUND(I488*H488,2)</f>
        <v>0</v>
      </c>
      <c r="BL488" s="18" t="s">
        <v>174</v>
      </c>
      <c r="BM488" s="216" t="s">
        <v>833</v>
      </c>
    </row>
    <row r="489" s="2" customFormat="1">
      <c r="A489" s="39"/>
      <c r="B489" s="40"/>
      <c r="C489" s="41"/>
      <c r="D489" s="218" t="s">
        <v>128</v>
      </c>
      <c r="E489" s="41"/>
      <c r="F489" s="219" t="s">
        <v>834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128</v>
      </c>
      <c r="AU489" s="18" t="s">
        <v>82</v>
      </c>
    </row>
    <row r="490" s="2" customFormat="1">
      <c r="A490" s="39"/>
      <c r="B490" s="40"/>
      <c r="C490" s="41"/>
      <c r="D490" s="247" t="s">
        <v>202</v>
      </c>
      <c r="E490" s="41"/>
      <c r="F490" s="248" t="s">
        <v>835</v>
      </c>
      <c r="G490" s="41"/>
      <c r="H490" s="41"/>
      <c r="I490" s="220"/>
      <c r="J490" s="41"/>
      <c r="K490" s="41"/>
      <c r="L490" s="45"/>
      <c r="M490" s="221"/>
      <c r="N490" s="222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202</v>
      </c>
      <c r="AU490" s="18" t="s">
        <v>82</v>
      </c>
    </row>
    <row r="491" s="12" customFormat="1" ht="22.8" customHeight="1">
      <c r="A491" s="12"/>
      <c r="B491" s="189"/>
      <c r="C491" s="190"/>
      <c r="D491" s="191" t="s">
        <v>71</v>
      </c>
      <c r="E491" s="203" t="s">
        <v>836</v>
      </c>
      <c r="F491" s="203" t="s">
        <v>837</v>
      </c>
      <c r="G491" s="190"/>
      <c r="H491" s="190"/>
      <c r="I491" s="193"/>
      <c r="J491" s="204">
        <f>BK491</f>
        <v>0</v>
      </c>
      <c r="K491" s="190"/>
      <c r="L491" s="195"/>
      <c r="M491" s="196"/>
      <c r="N491" s="197"/>
      <c r="O491" s="197"/>
      <c r="P491" s="198">
        <f>SUM(P492:P494)</f>
        <v>0</v>
      </c>
      <c r="Q491" s="197"/>
      <c r="R491" s="198">
        <f>SUM(R492:R494)</f>
        <v>0</v>
      </c>
      <c r="S491" s="197"/>
      <c r="T491" s="199">
        <f>SUM(T492:T494)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00" t="s">
        <v>82</v>
      </c>
      <c r="AT491" s="201" t="s">
        <v>71</v>
      </c>
      <c r="AU491" s="201" t="s">
        <v>80</v>
      </c>
      <c r="AY491" s="200" t="s">
        <v>118</v>
      </c>
      <c r="BK491" s="202">
        <f>SUM(BK492:BK494)</f>
        <v>0</v>
      </c>
    </row>
    <row r="492" s="2" customFormat="1" ht="16.5" customHeight="1">
      <c r="A492" s="39"/>
      <c r="B492" s="40"/>
      <c r="C492" s="205" t="s">
        <v>838</v>
      </c>
      <c r="D492" s="205" t="s">
        <v>121</v>
      </c>
      <c r="E492" s="206" t="s">
        <v>839</v>
      </c>
      <c r="F492" s="207" t="s">
        <v>840</v>
      </c>
      <c r="G492" s="208" t="s">
        <v>558</v>
      </c>
      <c r="H492" s="209">
        <v>151</v>
      </c>
      <c r="I492" s="210"/>
      <c r="J492" s="211">
        <f>ROUND(I492*H492,2)</f>
        <v>0</v>
      </c>
      <c r="K492" s="207" t="s">
        <v>19</v>
      </c>
      <c r="L492" s="45"/>
      <c r="M492" s="212" t="s">
        <v>19</v>
      </c>
      <c r="N492" s="213" t="s">
        <v>43</v>
      </c>
      <c r="O492" s="85"/>
      <c r="P492" s="214">
        <f>O492*H492</f>
        <v>0</v>
      </c>
      <c r="Q492" s="214">
        <v>0</v>
      </c>
      <c r="R492" s="214">
        <f>Q492*H492</f>
        <v>0</v>
      </c>
      <c r="S492" s="214">
        <v>0</v>
      </c>
      <c r="T492" s="215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16" t="s">
        <v>136</v>
      </c>
      <c r="AT492" s="216" t="s">
        <v>121</v>
      </c>
      <c r="AU492" s="216" t="s">
        <v>82</v>
      </c>
      <c r="AY492" s="18" t="s">
        <v>118</v>
      </c>
      <c r="BE492" s="217">
        <f>IF(N492="základní",J492,0)</f>
        <v>0</v>
      </c>
      <c r="BF492" s="217">
        <f>IF(N492="snížená",J492,0)</f>
        <v>0</v>
      </c>
      <c r="BG492" s="217">
        <f>IF(N492="zákl. přenesená",J492,0)</f>
        <v>0</v>
      </c>
      <c r="BH492" s="217">
        <f>IF(N492="sníž. přenesená",J492,0)</f>
        <v>0</v>
      </c>
      <c r="BI492" s="217">
        <f>IF(N492="nulová",J492,0)</f>
        <v>0</v>
      </c>
      <c r="BJ492" s="18" t="s">
        <v>80</v>
      </c>
      <c r="BK492" s="217">
        <f>ROUND(I492*H492,2)</f>
        <v>0</v>
      </c>
      <c r="BL492" s="18" t="s">
        <v>136</v>
      </c>
      <c r="BM492" s="216" t="s">
        <v>841</v>
      </c>
    </row>
    <row r="493" s="2" customFormat="1">
      <c r="A493" s="39"/>
      <c r="B493" s="40"/>
      <c r="C493" s="41"/>
      <c r="D493" s="218" t="s">
        <v>128</v>
      </c>
      <c r="E493" s="41"/>
      <c r="F493" s="219" t="s">
        <v>840</v>
      </c>
      <c r="G493" s="41"/>
      <c r="H493" s="41"/>
      <c r="I493" s="220"/>
      <c r="J493" s="41"/>
      <c r="K493" s="41"/>
      <c r="L493" s="45"/>
      <c r="M493" s="221"/>
      <c r="N493" s="222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128</v>
      </c>
      <c r="AU493" s="18" t="s">
        <v>82</v>
      </c>
    </row>
    <row r="494" s="14" customFormat="1">
      <c r="A494" s="14"/>
      <c r="B494" s="233"/>
      <c r="C494" s="234"/>
      <c r="D494" s="218" t="s">
        <v>129</v>
      </c>
      <c r="E494" s="235" t="s">
        <v>19</v>
      </c>
      <c r="F494" s="236" t="s">
        <v>842</v>
      </c>
      <c r="G494" s="234"/>
      <c r="H494" s="237">
        <v>151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3" t="s">
        <v>129</v>
      </c>
      <c r="AU494" s="243" t="s">
        <v>82</v>
      </c>
      <c r="AV494" s="14" t="s">
        <v>82</v>
      </c>
      <c r="AW494" s="14" t="s">
        <v>33</v>
      </c>
      <c r="AX494" s="14" t="s">
        <v>80</v>
      </c>
      <c r="AY494" s="243" t="s">
        <v>118</v>
      </c>
    </row>
    <row r="495" s="12" customFormat="1" ht="22.8" customHeight="1">
      <c r="A495" s="12"/>
      <c r="B495" s="189"/>
      <c r="C495" s="190"/>
      <c r="D495" s="191" t="s">
        <v>71</v>
      </c>
      <c r="E495" s="203" t="s">
        <v>843</v>
      </c>
      <c r="F495" s="203" t="s">
        <v>844</v>
      </c>
      <c r="G495" s="190"/>
      <c r="H495" s="190"/>
      <c r="I495" s="193"/>
      <c r="J495" s="204">
        <f>BK495</f>
        <v>0</v>
      </c>
      <c r="K495" s="190"/>
      <c r="L495" s="195"/>
      <c r="M495" s="196"/>
      <c r="N495" s="197"/>
      <c r="O495" s="197"/>
      <c r="P495" s="198">
        <f>SUM(P496:P500)</f>
        <v>0</v>
      </c>
      <c r="Q495" s="197"/>
      <c r="R495" s="198">
        <f>SUM(R496:R500)</f>
        <v>0.017953319999999998</v>
      </c>
      <c r="S495" s="197"/>
      <c r="T495" s="199">
        <f>SUM(T496:T500)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00" t="s">
        <v>82</v>
      </c>
      <c r="AT495" s="201" t="s">
        <v>71</v>
      </c>
      <c r="AU495" s="201" t="s">
        <v>80</v>
      </c>
      <c r="AY495" s="200" t="s">
        <v>118</v>
      </c>
      <c r="BK495" s="202">
        <f>SUM(BK496:BK500)</f>
        <v>0</v>
      </c>
    </row>
    <row r="496" s="2" customFormat="1" ht="16.5" customHeight="1">
      <c r="A496" s="39"/>
      <c r="B496" s="40"/>
      <c r="C496" s="205" t="s">
        <v>845</v>
      </c>
      <c r="D496" s="205" t="s">
        <v>121</v>
      </c>
      <c r="E496" s="206" t="s">
        <v>846</v>
      </c>
      <c r="F496" s="207" t="s">
        <v>847</v>
      </c>
      <c r="G496" s="208" t="s">
        <v>501</v>
      </c>
      <c r="H496" s="209">
        <v>81.605999999999995</v>
      </c>
      <c r="I496" s="210"/>
      <c r="J496" s="211">
        <f>ROUND(I496*H496,2)</f>
        <v>0</v>
      </c>
      <c r="K496" s="207" t="s">
        <v>199</v>
      </c>
      <c r="L496" s="45"/>
      <c r="M496" s="212" t="s">
        <v>19</v>
      </c>
      <c r="N496" s="213" t="s">
        <v>43</v>
      </c>
      <c r="O496" s="85"/>
      <c r="P496" s="214">
        <f>O496*H496</f>
        <v>0</v>
      </c>
      <c r="Q496" s="214">
        <v>0.00022000000000000001</v>
      </c>
      <c r="R496" s="214">
        <f>Q496*H496</f>
        <v>0.017953319999999998</v>
      </c>
      <c r="S496" s="214">
        <v>0</v>
      </c>
      <c r="T496" s="215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16" t="s">
        <v>174</v>
      </c>
      <c r="AT496" s="216" t="s">
        <v>121</v>
      </c>
      <c r="AU496" s="216" t="s">
        <v>82</v>
      </c>
      <c r="AY496" s="18" t="s">
        <v>118</v>
      </c>
      <c r="BE496" s="217">
        <f>IF(N496="základní",J496,0)</f>
        <v>0</v>
      </c>
      <c r="BF496" s="217">
        <f>IF(N496="snížená",J496,0)</f>
        <v>0</v>
      </c>
      <c r="BG496" s="217">
        <f>IF(N496="zákl. přenesená",J496,0)</f>
        <v>0</v>
      </c>
      <c r="BH496" s="217">
        <f>IF(N496="sníž. přenesená",J496,0)</f>
        <v>0</v>
      </c>
      <c r="BI496" s="217">
        <f>IF(N496="nulová",J496,0)</f>
        <v>0</v>
      </c>
      <c r="BJ496" s="18" t="s">
        <v>80</v>
      </c>
      <c r="BK496" s="217">
        <f>ROUND(I496*H496,2)</f>
        <v>0</v>
      </c>
      <c r="BL496" s="18" t="s">
        <v>174</v>
      </c>
      <c r="BM496" s="216" t="s">
        <v>848</v>
      </c>
    </row>
    <row r="497" s="2" customFormat="1">
      <c r="A497" s="39"/>
      <c r="B497" s="40"/>
      <c r="C497" s="41"/>
      <c r="D497" s="218" t="s">
        <v>128</v>
      </c>
      <c r="E497" s="41"/>
      <c r="F497" s="219" t="s">
        <v>849</v>
      </c>
      <c r="G497" s="41"/>
      <c r="H497" s="41"/>
      <c r="I497" s="220"/>
      <c r="J497" s="41"/>
      <c r="K497" s="41"/>
      <c r="L497" s="45"/>
      <c r="M497" s="221"/>
      <c r="N497" s="222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128</v>
      </c>
      <c r="AU497" s="18" t="s">
        <v>82</v>
      </c>
    </row>
    <row r="498" s="2" customFormat="1">
      <c r="A498" s="39"/>
      <c r="B498" s="40"/>
      <c r="C498" s="41"/>
      <c r="D498" s="247" t="s">
        <v>202</v>
      </c>
      <c r="E498" s="41"/>
      <c r="F498" s="248" t="s">
        <v>850</v>
      </c>
      <c r="G498" s="41"/>
      <c r="H498" s="41"/>
      <c r="I498" s="220"/>
      <c r="J498" s="41"/>
      <c r="K498" s="41"/>
      <c r="L498" s="45"/>
      <c r="M498" s="221"/>
      <c r="N498" s="222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202</v>
      </c>
      <c r="AU498" s="18" t="s">
        <v>82</v>
      </c>
    </row>
    <row r="499" s="13" customFormat="1">
      <c r="A499" s="13"/>
      <c r="B499" s="223"/>
      <c r="C499" s="224"/>
      <c r="D499" s="218" t="s">
        <v>129</v>
      </c>
      <c r="E499" s="225" t="s">
        <v>19</v>
      </c>
      <c r="F499" s="226" t="s">
        <v>851</v>
      </c>
      <c r="G499" s="224"/>
      <c r="H499" s="225" t="s">
        <v>19</v>
      </c>
      <c r="I499" s="227"/>
      <c r="J499" s="224"/>
      <c r="K499" s="224"/>
      <c r="L499" s="228"/>
      <c r="M499" s="229"/>
      <c r="N499" s="230"/>
      <c r="O499" s="230"/>
      <c r="P499" s="230"/>
      <c r="Q499" s="230"/>
      <c r="R499" s="230"/>
      <c r="S499" s="230"/>
      <c r="T499" s="23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2" t="s">
        <v>129</v>
      </c>
      <c r="AU499" s="232" t="s">
        <v>82</v>
      </c>
      <c r="AV499" s="13" t="s">
        <v>80</v>
      </c>
      <c r="AW499" s="13" t="s">
        <v>33</v>
      </c>
      <c r="AX499" s="13" t="s">
        <v>72</v>
      </c>
      <c r="AY499" s="232" t="s">
        <v>118</v>
      </c>
    </row>
    <row r="500" s="14" customFormat="1">
      <c r="A500" s="14"/>
      <c r="B500" s="233"/>
      <c r="C500" s="234"/>
      <c r="D500" s="218" t="s">
        <v>129</v>
      </c>
      <c r="E500" s="235" t="s">
        <v>19</v>
      </c>
      <c r="F500" s="236" t="s">
        <v>852</v>
      </c>
      <c r="G500" s="234"/>
      <c r="H500" s="237">
        <v>81.605999999999995</v>
      </c>
      <c r="I500" s="238"/>
      <c r="J500" s="234"/>
      <c r="K500" s="234"/>
      <c r="L500" s="239"/>
      <c r="M500" s="244"/>
      <c r="N500" s="245"/>
      <c r="O500" s="245"/>
      <c r="P500" s="245"/>
      <c r="Q500" s="245"/>
      <c r="R500" s="245"/>
      <c r="S500" s="245"/>
      <c r="T500" s="24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3" t="s">
        <v>129</v>
      </c>
      <c r="AU500" s="243" t="s">
        <v>82</v>
      </c>
      <c r="AV500" s="14" t="s">
        <v>82</v>
      </c>
      <c r="AW500" s="14" t="s">
        <v>33</v>
      </c>
      <c r="AX500" s="14" t="s">
        <v>80</v>
      </c>
      <c r="AY500" s="243" t="s">
        <v>118</v>
      </c>
    </row>
    <row r="501" s="2" customFormat="1" ht="6.96" customHeight="1">
      <c r="A501" s="39"/>
      <c r="B501" s="60"/>
      <c r="C501" s="61"/>
      <c r="D501" s="61"/>
      <c r="E501" s="61"/>
      <c r="F501" s="61"/>
      <c r="G501" s="61"/>
      <c r="H501" s="61"/>
      <c r="I501" s="61"/>
      <c r="J501" s="61"/>
      <c r="K501" s="61"/>
      <c r="L501" s="45"/>
      <c r="M501" s="39"/>
      <c r="O501" s="39"/>
      <c r="P501" s="39"/>
      <c r="Q501" s="39"/>
      <c r="R501" s="39"/>
      <c r="S501" s="39"/>
      <c r="T501" s="39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</row>
  </sheetData>
  <sheetProtection sheet="1" autoFilter="0" formatColumns="0" formatRows="0" objects="1" scenarios="1" spinCount="100000" saltValue="wv419m19VlW7ir3ZeMt0HNws3TLget+oEyBYc9A2aXRPRZmaMMDR66B8+OJXD44//yDW/jWfJNiLT31o/M+vbA==" hashValue="7eYKN+UfnaqxcYz7+43Tf89ch9kATeZmjETHMWp1oRw/noveX2b1898a2geX0ioRPMh4rdH7RgjnyfIy8QBK4g==" algorithmName="SHA-512" password="8E2B"/>
  <autoFilter ref="C91:K500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3_01/112101101"/>
    <hyperlink ref="F100" r:id="rId2" display="https://podminky.urs.cz/item/CS_URS_2023_01/112101102"/>
    <hyperlink ref="F103" r:id="rId3" display="https://podminky.urs.cz/item/CS_URS_2023_01/112251101"/>
    <hyperlink ref="F106" r:id="rId4" display="https://podminky.urs.cz/item/CS_URS_2023_01/112251102"/>
    <hyperlink ref="F109" r:id="rId5" display="https://podminky.urs.cz/item/CS_URS_2023_01/115101203"/>
    <hyperlink ref="F113" r:id="rId6" display="https://podminky.urs.cz/item/CS_URS_2023_01/115101303"/>
    <hyperlink ref="F117" r:id="rId7" display="https://podminky.urs.cz/item/CS_URS_2023_01/131251103"/>
    <hyperlink ref="F125" r:id="rId8" display="https://podminky.urs.cz/item/CS_URS_2023_01/162201401"/>
    <hyperlink ref="F128" r:id="rId9" display="https://podminky.urs.cz/item/CS_URS_2023_01/162201402"/>
    <hyperlink ref="F131" r:id="rId10" display="https://podminky.urs.cz/item/CS_URS_2023_01/162201411"/>
    <hyperlink ref="F134" r:id="rId11" display="https://podminky.urs.cz/item/CS_URS_2023_01/162201412"/>
    <hyperlink ref="F137" r:id="rId12" display="https://podminky.urs.cz/item/CS_URS_2023_01/162201421"/>
    <hyperlink ref="F140" r:id="rId13" display="https://podminky.urs.cz/item/CS_URS_2023_01/162201422"/>
    <hyperlink ref="F143" r:id="rId14" display="https://podminky.urs.cz/item/CS_URS_2023_01/162301931"/>
    <hyperlink ref="F147" r:id="rId15" display="https://podminky.urs.cz/item/CS_URS_2023_01/162301932"/>
    <hyperlink ref="F151" r:id="rId16" display="https://podminky.urs.cz/item/CS_URS_2023_01/162301951"/>
    <hyperlink ref="F155" r:id="rId17" display="https://podminky.urs.cz/item/CS_URS_2023_01/162301952"/>
    <hyperlink ref="F159" r:id="rId18" display="https://podminky.urs.cz/item/CS_URS_2023_01/162301971"/>
    <hyperlink ref="F162" r:id="rId19" display="https://podminky.urs.cz/item/CS_URS_2023_01/162301972"/>
    <hyperlink ref="F165" r:id="rId20" display="https://podminky.urs.cz/item/CS_URS_2023_01/162751117"/>
    <hyperlink ref="F169" r:id="rId21" display="https://podminky.urs.cz/item/CS_URS_2023_01/162751119"/>
    <hyperlink ref="F173" r:id="rId22" display="https://podminky.urs.cz/item/CS_URS_2023_01/171151103"/>
    <hyperlink ref="F186" r:id="rId23" display="https://podminky.urs.cz/item/CS_URS_2023_01/171201231"/>
    <hyperlink ref="F190" r:id="rId24" display="https://podminky.urs.cz/item/CS_URS_2023_01/171251201"/>
    <hyperlink ref="F193" r:id="rId25" display="https://podminky.urs.cz/item/CS_URS_2023_01/174151101"/>
    <hyperlink ref="F201" r:id="rId26" display="https://podminky.urs.cz/item/CS_URS_2023_01/184818232"/>
    <hyperlink ref="F205" r:id="rId27" display="https://podminky.urs.cz/item/CS_URS_2023_01/212341111"/>
    <hyperlink ref="F209" r:id="rId28" display="https://podminky.urs.cz/item/CS_URS_2023_01/224511112"/>
    <hyperlink ref="F214" r:id="rId29" display="https://podminky.urs.cz/item/CS_URS_2023_01/227111115"/>
    <hyperlink ref="F218" r:id="rId30" display="https://podminky.urs.cz/item/CS_URS_2023_01/282602113"/>
    <hyperlink ref="F227" r:id="rId31" display="https://podminky.urs.cz/item/CS_URS_2023_01/283111113"/>
    <hyperlink ref="F232" r:id="rId32" display="https://podminky.urs.cz/item/CS_URS_2023_01/283111123"/>
    <hyperlink ref="F241" r:id="rId33" display="https://podminky.urs.cz/item/CS_URS_2023_01/283131113"/>
    <hyperlink ref="F258" r:id="rId34" display="https://podminky.urs.cz/item/CS_URS_2023_01/334323118"/>
    <hyperlink ref="F263" r:id="rId35" display="https://podminky.urs.cz/item/CS_URS_2023_01/334323191"/>
    <hyperlink ref="F266" r:id="rId36" display="https://podminky.urs.cz/item/CS_URS_2023_01/334323218"/>
    <hyperlink ref="F274" r:id="rId37" display="https://podminky.urs.cz/item/CS_URS_2023_01/334323318"/>
    <hyperlink ref="F278" r:id="rId38" display="https://podminky.urs.cz/item/CS_URS_2023_01/334333191"/>
    <hyperlink ref="F281" r:id="rId39" display="https://podminky.urs.cz/item/CS_URS_2023_01/334351112"/>
    <hyperlink ref="F286" r:id="rId40" display="https://podminky.urs.cz/item/CS_URS_2023_01/334351211"/>
    <hyperlink ref="F289" r:id="rId41" display="https://podminky.urs.cz/item/CS_URS_2023_01/334352111"/>
    <hyperlink ref="F297" r:id="rId42" display="https://podminky.urs.cz/item/CS_URS_2023_01/334352211"/>
    <hyperlink ref="F300" r:id="rId43" display="https://podminky.urs.cz/item/CS_URS_2023_01/334361216"/>
    <hyperlink ref="F304" r:id="rId44" display="https://podminky.urs.cz/item/CS_URS_2023_01/334361226"/>
    <hyperlink ref="F309" r:id="rId45" display="https://podminky.urs.cz/item/CS_URS_2023_01/421953311"/>
    <hyperlink ref="F314" r:id="rId46" display="https://podminky.urs.cz/item/CS_URS_2023_01/421953321"/>
    <hyperlink ref="F320" r:id="rId47" display="https://podminky.urs.cz/item/CS_URS_2023_01/428351111"/>
    <hyperlink ref="F327" r:id="rId48" display="https://podminky.urs.cz/item/CS_URS_2023_01/451315114"/>
    <hyperlink ref="F340" r:id="rId49" display="https://podminky.urs.cz/item/CS_URS_2023_01/564811113"/>
    <hyperlink ref="F345" r:id="rId50" display="https://podminky.urs.cz/item/CS_URS_2023_01/564841113"/>
    <hyperlink ref="F355" r:id="rId51" display="https://podminky.urs.cz/item/CS_URS_2023_01/914111111"/>
    <hyperlink ref="F367" r:id="rId52" display="https://podminky.urs.cz/item/CS_URS_2023_01/914112111"/>
    <hyperlink ref="F370" r:id="rId53" display="https://podminky.urs.cz/item/CS_URS_2023_01/914511111"/>
    <hyperlink ref="F381" r:id="rId54" display="https://podminky.urs.cz/item/CS_URS_2023_01/936942211"/>
    <hyperlink ref="F385" r:id="rId55" display="https://podminky.urs.cz/item/CS_URS_2023_01/938121111"/>
    <hyperlink ref="F389" r:id="rId56" display="https://podminky.urs.cz/item/CS_URS_2023_01/952904111"/>
    <hyperlink ref="F394" r:id="rId57" display="https://podminky.urs.cz/item/CS_URS_2023_01/962051111"/>
    <hyperlink ref="F399" r:id="rId58" display="https://podminky.urs.cz/item/CS_URS_2023_01/962065711"/>
    <hyperlink ref="F403" r:id="rId59" display="https://podminky.urs.cz/item/CS_URS_2023_01/963051111"/>
    <hyperlink ref="F408" r:id="rId60" display="https://podminky.urs.cz/item/CS_URS_2023_01/963065423"/>
    <hyperlink ref="F412" r:id="rId61" display="https://podminky.urs.cz/item/CS_URS_2023_01/967043111"/>
    <hyperlink ref="F418" r:id="rId62" display="https://podminky.urs.cz/item/CS_URS_2023_01/997013811"/>
    <hyperlink ref="F422" r:id="rId63" display="https://podminky.urs.cz/item/CS_URS_2023_01/997211511"/>
    <hyperlink ref="F428" r:id="rId64" display="https://podminky.urs.cz/item/CS_URS_2023_01/997211519"/>
    <hyperlink ref="F432" r:id="rId65" display="https://podminky.urs.cz/item/CS_URS_2023_01/997211521"/>
    <hyperlink ref="F436" r:id="rId66" display="https://podminky.urs.cz/item/CS_URS_2023_01/997211529"/>
    <hyperlink ref="F440" r:id="rId67" display="https://podminky.urs.cz/item/CS_URS_2023_01/997211611"/>
    <hyperlink ref="F444" r:id="rId68" display="https://podminky.urs.cz/item/CS_URS_2023_01/997211612"/>
    <hyperlink ref="F448" r:id="rId69" display="https://podminky.urs.cz/item/CS_URS_2023_01/997221861"/>
    <hyperlink ref="F451" r:id="rId70" display="https://podminky.urs.cz/item/CS_URS_2023_01/997221862"/>
    <hyperlink ref="F455" r:id="rId71" display="https://podminky.urs.cz/item/CS_URS_2023_01/998212111"/>
    <hyperlink ref="F460" r:id="rId72" display="https://podminky.urs.cz/item/CS_URS_2023_01/711112001"/>
    <hyperlink ref="F472" r:id="rId73" display="https://podminky.urs.cz/item/CS_URS_2023_01/711112002"/>
    <hyperlink ref="F479" r:id="rId74" display="https://podminky.urs.cz/item/CS_URS_2023_01/711491272"/>
    <hyperlink ref="F490" r:id="rId75" display="https://podminky.urs.cz/item/CS_URS_2023_01/998711101"/>
    <hyperlink ref="F498" r:id="rId76" display="https://podminky.urs.cz/item/CS_URS_2023_01/7832130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Žďár nad Sázavou_Lávky Bránský rybník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853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ROUND((SUM(BE91:BE490)),  2)</f>
        <v>0</v>
      </c>
      <c r="G33" s="39"/>
      <c r="H33" s="39"/>
      <c r="I33" s="149">
        <v>0.20999999999999999</v>
      </c>
      <c r="J33" s="148">
        <f>ROUND(((SUM(BE91:BE490))*I33),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ROUND((SUM(BF91:BF490)),  2)</f>
        <v>0</v>
      </c>
      <c r="G34" s="39"/>
      <c r="H34" s="39"/>
      <c r="I34" s="149">
        <v>0.14999999999999999</v>
      </c>
      <c r="J34" s="148">
        <f>ROUND(((SUM(BF91:BF490))*I34),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ROUND((SUM(BG91:BG490)),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ROUND((SUM(BH91:BH490)),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ROUND((SUM(BI91:BI490)),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Žďár nad Sázavou_Lávky Bránský rybník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202 - Lávka Táferna L-014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Ždár nad Sázavou</v>
      </c>
      <c r="G52" s="41"/>
      <c r="H52" s="41"/>
      <c r="I52" s="33" t="s">
        <v>23</v>
      </c>
      <c r="J52" s="73" t="str">
        <f>IF(J12="","",J12)</f>
        <v>8. 3. 2023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Ždár nad Sázavou</v>
      </c>
      <c r="G54" s="41"/>
      <c r="H54" s="41"/>
      <c r="I54" s="33" t="s">
        <v>31</v>
      </c>
      <c r="J54" s="37" t="str">
        <f>E21</f>
        <v>Pontex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ing.Doležalová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180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181</v>
      </c>
      <c r="E61" s="175"/>
      <c r="F61" s="175"/>
      <c r="G61" s="175"/>
      <c r="H61" s="175"/>
      <c r="I61" s="175"/>
      <c r="J61" s="176">
        <f>J93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182</v>
      </c>
      <c r="E62" s="175"/>
      <c r="F62" s="175"/>
      <c r="G62" s="175"/>
      <c r="H62" s="175"/>
      <c r="I62" s="175"/>
      <c r="J62" s="176">
        <f>J199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183</v>
      </c>
      <c r="E63" s="175"/>
      <c r="F63" s="175"/>
      <c r="G63" s="175"/>
      <c r="H63" s="175"/>
      <c r="I63" s="175"/>
      <c r="J63" s="176">
        <f>J252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184</v>
      </c>
      <c r="E64" s="175"/>
      <c r="F64" s="175"/>
      <c r="G64" s="175"/>
      <c r="H64" s="175"/>
      <c r="I64" s="175"/>
      <c r="J64" s="176">
        <f>J303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185</v>
      </c>
      <c r="E65" s="175"/>
      <c r="F65" s="175"/>
      <c r="G65" s="175"/>
      <c r="H65" s="175"/>
      <c r="I65" s="175"/>
      <c r="J65" s="176">
        <f>J332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186</v>
      </c>
      <c r="E66" s="175"/>
      <c r="F66" s="175"/>
      <c r="G66" s="175"/>
      <c r="H66" s="175"/>
      <c r="I66" s="175"/>
      <c r="J66" s="176">
        <f>J361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187</v>
      </c>
      <c r="E67" s="175"/>
      <c r="F67" s="175"/>
      <c r="G67" s="175"/>
      <c r="H67" s="175"/>
      <c r="I67" s="175"/>
      <c r="J67" s="176">
        <f>J422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188</v>
      </c>
      <c r="E68" s="175"/>
      <c r="F68" s="175"/>
      <c r="G68" s="175"/>
      <c r="H68" s="175"/>
      <c r="I68" s="175"/>
      <c r="J68" s="176">
        <f>J447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189</v>
      </c>
      <c r="E69" s="169"/>
      <c r="F69" s="169"/>
      <c r="G69" s="169"/>
      <c r="H69" s="169"/>
      <c r="I69" s="169"/>
      <c r="J69" s="170">
        <f>J451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190</v>
      </c>
      <c r="E70" s="175"/>
      <c r="F70" s="175"/>
      <c r="G70" s="175"/>
      <c r="H70" s="175"/>
      <c r="I70" s="175"/>
      <c r="J70" s="176">
        <f>J452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192</v>
      </c>
      <c r="E71" s="175"/>
      <c r="F71" s="175"/>
      <c r="G71" s="175"/>
      <c r="H71" s="175"/>
      <c r="I71" s="175"/>
      <c r="J71" s="176">
        <f>J485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102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Žďár nad Sázavou_Lávky Bránský rybník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91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SO 202 - Lávka Táferna L-014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>Ždár nad Sázavou</v>
      </c>
      <c r="G85" s="41"/>
      <c r="H85" s="41"/>
      <c r="I85" s="33" t="s">
        <v>23</v>
      </c>
      <c r="J85" s="73" t="str">
        <f>IF(J12="","",J12)</f>
        <v>8. 3. 2023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>Město Ždár nad Sázavou</v>
      </c>
      <c r="G87" s="41"/>
      <c r="H87" s="41"/>
      <c r="I87" s="33" t="s">
        <v>31</v>
      </c>
      <c r="J87" s="37" t="str">
        <f>E21</f>
        <v>Pontex s.r.o.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IF(E18="","",E18)</f>
        <v>Vyplň údaj</v>
      </c>
      <c r="G88" s="41"/>
      <c r="H88" s="41"/>
      <c r="I88" s="33" t="s">
        <v>34</v>
      </c>
      <c r="J88" s="37" t="str">
        <f>E24</f>
        <v>ing.Doležalová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103</v>
      </c>
      <c r="D90" s="181" t="s">
        <v>57</v>
      </c>
      <c r="E90" s="181" t="s">
        <v>53</v>
      </c>
      <c r="F90" s="181" t="s">
        <v>54</v>
      </c>
      <c r="G90" s="181" t="s">
        <v>104</v>
      </c>
      <c r="H90" s="181" t="s">
        <v>105</v>
      </c>
      <c r="I90" s="181" t="s">
        <v>106</v>
      </c>
      <c r="J90" s="181" t="s">
        <v>95</v>
      </c>
      <c r="K90" s="182" t="s">
        <v>107</v>
      </c>
      <c r="L90" s="183"/>
      <c r="M90" s="93" t="s">
        <v>19</v>
      </c>
      <c r="N90" s="94" t="s">
        <v>42</v>
      </c>
      <c r="O90" s="94" t="s">
        <v>108</v>
      </c>
      <c r="P90" s="94" t="s">
        <v>109</v>
      </c>
      <c r="Q90" s="94" t="s">
        <v>110</v>
      </c>
      <c r="R90" s="94" t="s">
        <v>111</v>
      </c>
      <c r="S90" s="94" t="s">
        <v>112</v>
      </c>
      <c r="T90" s="95" t="s">
        <v>113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114</v>
      </c>
      <c r="D91" s="41"/>
      <c r="E91" s="41"/>
      <c r="F91" s="41"/>
      <c r="G91" s="41"/>
      <c r="H91" s="41"/>
      <c r="I91" s="41"/>
      <c r="J91" s="184">
        <f>BK91</f>
        <v>0</v>
      </c>
      <c r="K91" s="41"/>
      <c r="L91" s="45"/>
      <c r="M91" s="96"/>
      <c r="N91" s="185"/>
      <c r="O91" s="97"/>
      <c r="P91" s="186">
        <f>P92+P451</f>
        <v>0</v>
      </c>
      <c r="Q91" s="97"/>
      <c r="R91" s="186">
        <f>R92+R451</f>
        <v>181.48901373999999</v>
      </c>
      <c r="S91" s="97"/>
      <c r="T91" s="187">
        <f>T92+T451</f>
        <v>38.684712000000005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96</v>
      </c>
      <c r="BK91" s="188">
        <f>BK92+BK451</f>
        <v>0</v>
      </c>
    </row>
    <row r="92" s="12" customFormat="1" ht="25.92" customHeight="1">
      <c r="A92" s="12"/>
      <c r="B92" s="189"/>
      <c r="C92" s="190"/>
      <c r="D92" s="191" t="s">
        <v>71</v>
      </c>
      <c r="E92" s="192" t="s">
        <v>193</v>
      </c>
      <c r="F92" s="192" t="s">
        <v>194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P93+P199+P252+P303+P332+P361+P422+P447</f>
        <v>0</v>
      </c>
      <c r="Q92" s="197"/>
      <c r="R92" s="198">
        <f>R93+R199+R252+R303+R332+R361+R422+R447</f>
        <v>181.39264929999999</v>
      </c>
      <c r="S92" s="197"/>
      <c r="T92" s="199">
        <f>T93+T199+T252+T303+T332+T361+T422+T447</f>
        <v>38.684712000000005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80</v>
      </c>
      <c r="AT92" s="201" t="s">
        <v>71</v>
      </c>
      <c r="AU92" s="201" t="s">
        <v>72</v>
      </c>
      <c r="AY92" s="200" t="s">
        <v>118</v>
      </c>
      <c r="BK92" s="202">
        <f>BK93+BK199+BK252+BK303+BK332+BK361+BK422+BK447</f>
        <v>0</v>
      </c>
    </row>
    <row r="93" s="12" customFormat="1" ht="22.8" customHeight="1">
      <c r="A93" s="12"/>
      <c r="B93" s="189"/>
      <c r="C93" s="190"/>
      <c r="D93" s="191" t="s">
        <v>71</v>
      </c>
      <c r="E93" s="203" t="s">
        <v>80</v>
      </c>
      <c r="F93" s="203" t="s">
        <v>195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SUM(P94:P198)</f>
        <v>0</v>
      </c>
      <c r="Q93" s="197"/>
      <c r="R93" s="198">
        <f>SUM(R94:R198)</f>
        <v>83.120760000000004</v>
      </c>
      <c r="S93" s="197"/>
      <c r="T93" s="199">
        <f>SUM(T94:T198)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80</v>
      </c>
      <c r="AT93" s="201" t="s">
        <v>71</v>
      </c>
      <c r="AU93" s="201" t="s">
        <v>80</v>
      </c>
      <c r="AY93" s="200" t="s">
        <v>118</v>
      </c>
      <c r="BK93" s="202">
        <f>SUM(BK94:BK198)</f>
        <v>0</v>
      </c>
    </row>
    <row r="94" s="2" customFormat="1" ht="16.5" customHeight="1">
      <c r="A94" s="39"/>
      <c r="B94" s="40"/>
      <c r="C94" s="205" t="s">
        <v>80</v>
      </c>
      <c r="D94" s="205" t="s">
        <v>121</v>
      </c>
      <c r="E94" s="206" t="s">
        <v>196</v>
      </c>
      <c r="F94" s="207" t="s">
        <v>197</v>
      </c>
      <c r="G94" s="208" t="s">
        <v>198</v>
      </c>
      <c r="H94" s="209">
        <v>2</v>
      </c>
      <c r="I94" s="210"/>
      <c r="J94" s="211">
        <f>ROUND(I94*H94,2)</f>
        <v>0</v>
      </c>
      <c r="K94" s="207" t="s">
        <v>199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136</v>
      </c>
      <c r="AT94" s="216" t="s">
        <v>121</v>
      </c>
      <c r="AU94" s="216" t="s">
        <v>82</v>
      </c>
      <c r="AY94" s="18" t="s">
        <v>118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136</v>
      </c>
      <c r="BM94" s="216" t="s">
        <v>200</v>
      </c>
    </row>
    <row r="95" s="2" customFormat="1">
      <c r="A95" s="39"/>
      <c r="B95" s="40"/>
      <c r="C95" s="41"/>
      <c r="D95" s="218" t="s">
        <v>128</v>
      </c>
      <c r="E95" s="41"/>
      <c r="F95" s="219" t="s">
        <v>201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128</v>
      </c>
      <c r="AU95" s="18" t="s">
        <v>82</v>
      </c>
    </row>
    <row r="96" s="2" customFormat="1">
      <c r="A96" s="39"/>
      <c r="B96" s="40"/>
      <c r="C96" s="41"/>
      <c r="D96" s="247" t="s">
        <v>202</v>
      </c>
      <c r="E96" s="41"/>
      <c r="F96" s="248" t="s">
        <v>203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202</v>
      </c>
      <c r="AU96" s="18" t="s">
        <v>82</v>
      </c>
    </row>
    <row r="97" s="2" customFormat="1" ht="16.5" customHeight="1">
      <c r="A97" s="39"/>
      <c r="B97" s="40"/>
      <c r="C97" s="205" t="s">
        <v>82</v>
      </c>
      <c r="D97" s="205" t="s">
        <v>121</v>
      </c>
      <c r="E97" s="206" t="s">
        <v>204</v>
      </c>
      <c r="F97" s="207" t="s">
        <v>205</v>
      </c>
      <c r="G97" s="208" t="s">
        <v>198</v>
      </c>
      <c r="H97" s="209">
        <v>1</v>
      </c>
      <c r="I97" s="210"/>
      <c r="J97" s="211">
        <f>ROUND(I97*H97,2)</f>
        <v>0</v>
      </c>
      <c r="K97" s="207" t="s">
        <v>199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136</v>
      </c>
      <c r="AT97" s="216" t="s">
        <v>121</v>
      </c>
      <c r="AU97" s="216" t="s">
        <v>82</v>
      </c>
      <c r="AY97" s="18" t="s">
        <v>118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136</v>
      </c>
      <c r="BM97" s="216" t="s">
        <v>206</v>
      </c>
    </row>
    <row r="98" s="2" customFormat="1">
      <c r="A98" s="39"/>
      <c r="B98" s="40"/>
      <c r="C98" s="41"/>
      <c r="D98" s="218" t="s">
        <v>128</v>
      </c>
      <c r="E98" s="41"/>
      <c r="F98" s="219" t="s">
        <v>207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128</v>
      </c>
      <c r="AU98" s="18" t="s">
        <v>82</v>
      </c>
    </row>
    <row r="99" s="2" customFormat="1">
      <c r="A99" s="39"/>
      <c r="B99" s="40"/>
      <c r="C99" s="41"/>
      <c r="D99" s="247" t="s">
        <v>202</v>
      </c>
      <c r="E99" s="41"/>
      <c r="F99" s="248" t="s">
        <v>208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202</v>
      </c>
      <c r="AU99" s="18" t="s">
        <v>82</v>
      </c>
    </row>
    <row r="100" s="2" customFormat="1" ht="16.5" customHeight="1">
      <c r="A100" s="39"/>
      <c r="B100" s="40"/>
      <c r="C100" s="205" t="s">
        <v>209</v>
      </c>
      <c r="D100" s="205" t="s">
        <v>121</v>
      </c>
      <c r="E100" s="206" t="s">
        <v>210</v>
      </c>
      <c r="F100" s="207" t="s">
        <v>211</v>
      </c>
      <c r="G100" s="208" t="s">
        <v>198</v>
      </c>
      <c r="H100" s="209">
        <v>2</v>
      </c>
      <c r="I100" s="210"/>
      <c r="J100" s="211">
        <f>ROUND(I100*H100,2)</f>
        <v>0</v>
      </c>
      <c r="K100" s="207" t="s">
        <v>199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136</v>
      </c>
      <c r="AT100" s="216" t="s">
        <v>121</v>
      </c>
      <c r="AU100" s="216" t="s">
        <v>82</v>
      </c>
      <c r="AY100" s="18" t="s">
        <v>118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136</v>
      </c>
      <c r="BM100" s="216" t="s">
        <v>212</v>
      </c>
    </row>
    <row r="101" s="2" customFormat="1">
      <c r="A101" s="39"/>
      <c r="B101" s="40"/>
      <c r="C101" s="41"/>
      <c r="D101" s="218" t="s">
        <v>128</v>
      </c>
      <c r="E101" s="41"/>
      <c r="F101" s="219" t="s">
        <v>213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128</v>
      </c>
      <c r="AU101" s="18" t="s">
        <v>82</v>
      </c>
    </row>
    <row r="102" s="2" customFormat="1">
      <c r="A102" s="39"/>
      <c r="B102" s="40"/>
      <c r="C102" s="41"/>
      <c r="D102" s="247" t="s">
        <v>202</v>
      </c>
      <c r="E102" s="41"/>
      <c r="F102" s="248" t="s">
        <v>214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202</v>
      </c>
      <c r="AU102" s="18" t="s">
        <v>82</v>
      </c>
    </row>
    <row r="103" s="2" customFormat="1" ht="16.5" customHeight="1">
      <c r="A103" s="39"/>
      <c r="B103" s="40"/>
      <c r="C103" s="205" t="s">
        <v>136</v>
      </c>
      <c r="D103" s="205" t="s">
        <v>121</v>
      </c>
      <c r="E103" s="206" t="s">
        <v>215</v>
      </c>
      <c r="F103" s="207" t="s">
        <v>216</v>
      </c>
      <c r="G103" s="208" t="s">
        <v>198</v>
      </c>
      <c r="H103" s="209">
        <v>1</v>
      </c>
      <c r="I103" s="210"/>
      <c r="J103" s="211">
        <f>ROUND(I103*H103,2)</f>
        <v>0</v>
      </c>
      <c r="K103" s="207" t="s">
        <v>199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136</v>
      </c>
      <c r="AT103" s="216" t="s">
        <v>121</v>
      </c>
      <c r="AU103" s="216" t="s">
        <v>82</v>
      </c>
      <c r="AY103" s="18" t="s">
        <v>118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136</v>
      </c>
      <c r="BM103" s="216" t="s">
        <v>217</v>
      </c>
    </row>
    <row r="104" s="2" customFormat="1">
      <c r="A104" s="39"/>
      <c r="B104" s="40"/>
      <c r="C104" s="41"/>
      <c r="D104" s="218" t="s">
        <v>128</v>
      </c>
      <c r="E104" s="41"/>
      <c r="F104" s="219" t="s">
        <v>218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128</v>
      </c>
      <c r="AU104" s="18" t="s">
        <v>82</v>
      </c>
    </row>
    <row r="105" s="2" customFormat="1">
      <c r="A105" s="39"/>
      <c r="B105" s="40"/>
      <c r="C105" s="41"/>
      <c r="D105" s="247" t="s">
        <v>202</v>
      </c>
      <c r="E105" s="41"/>
      <c r="F105" s="248" t="s">
        <v>219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202</v>
      </c>
      <c r="AU105" s="18" t="s">
        <v>82</v>
      </c>
    </row>
    <row r="106" s="2" customFormat="1" ht="16.5" customHeight="1">
      <c r="A106" s="39"/>
      <c r="B106" s="40"/>
      <c r="C106" s="205" t="s">
        <v>117</v>
      </c>
      <c r="D106" s="205" t="s">
        <v>121</v>
      </c>
      <c r="E106" s="206" t="s">
        <v>220</v>
      </c>
      <c r="F106" s="207" t="s">
        <v>221</v>
      </c>
      <c r="G106" s="208" t="s">
        <v>222</v>
      </c>
      <c r="H106" s="209">
        <v>224</v>
      </c>
      <c r="I106" s="210"/>
      <c r="J106" s="211">
        <f>ROUND(I106*H106,2)</f>
        <v>0</v>
      </c>
      <c r="K106" s="207" t="s">
        <v>199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5.0000000000000002E-05</v>
      </c>
      <c r="R106" s="214">
        <f>Q106*H106</f>
        <v>0.0112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136</v>
      </c>
      <c r="AT106" s="216" t="s">
        <v>121</v>
      </c>
      <c r="AU106" s="216" t="s">
        <v>82</v>
      </c>
      <c r="AY106" s="18" t="s">
        <v>118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136</v>
      </c>
      <c r="BM106" s="216" t="s">
        <v>854</v>
      </c>
    </row>
    <row r="107" s="2" customFormat="1">
      <c r="A107" s="39"/>
      <c r="B107" s="40"/>
      <c r="C107" s="41"/>
      <c r="D107" s="218" t="s">
        <v>128</v>
      </c>
      <c r="E107" s="41"/>
      <c r="F107" s="219" t="s">
        <v>224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128</v>
      </c>
      <c r="AU107" s="18" t="s">
        <v>82</v>
      </c>
    </row>
    <row r="108" s="2" customFormat="1">
      <c r="A108" s="39"/>
      <c r="B108" s="40"/>
      <c r="C108" s="41"/>
      <c r="D108" s="247" t="s">
        <v>202</v>
      </c>
      <c r="E108" s="41"/>
      <c r="F108" s="248" t="s">
        <v>225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202</v>
      </c>
      <c r="AU108" s="18" t="s">
        <v>82</v>
      </c>
    </row>
    <row r="109" s="14" customFormat="1">
      <c r="A109" s="14"/>
      <c r="B109" s="233"/>
      <c r="C109" s="234"/>
      <c r="D109" s="218" t="s">
        <v>129</v>
      </c>
      <c r="E109" s="235" t="s">
        <v>19</v>
      </c>
      <c r="F109" s="236" t="s">
        <v>226</v>
      </c>
      <c r="G109" s="234"/>
      <c r="H109" s="237">
        <v>224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3" t="s">
        <v>129</v>
      </c>
      <c r="AU109" s="243" t="s">
        <v>82</v>
      </c>
      <c r="AV109" s="14" t="s">
        <v>82</v>
      </c>
      <c r="AW109" s="14" t="s">
        <v>33</v>
      </c>
      <c r="AX109" s="14" t="s">
        <v>80</v>
      </c>
      <c r="AY109" s="243" t="s">
        <v>118</v>
      </c>
    </row>
    <row r="110" s="2" customFormat="1" ht="16.5" customHeight="1">
      <c r="A110" s="39"/>
      <c r="B110" s="40"/>
      <c r="C110" s="205" t="s">
        <v>143</v>
      </c>
      <c r="D110" s="205" t="s">
        <v>121</v>
      </c>
      <c r="E110" s="206" t="s">
        <v>227</v>
      </c>
      <c r="F110" s="207" t="s">
        <v>228</v>
      </c>
      <c r="G110" s="208" t="s">
        <v>229</v>
      </c>
      <c r="H110" s="209">
        <v>28</v>
      </c>
      <c r="I110" s="210"/>
      <c r="J110" s="211">
        <f>ROUND(I110*H110,2)</f>
        <v>0</v>
      </c>
      <c r="K110" s="207" t="s">
        <v>199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136</v>
      </c>
      <c r="AT110" s="216" t="s">
        <v>121</v>
      </c>
      <c r="AU110" s="216" t="s">
        <v>82</v>
      </c>
      <c r="AY110" s="18" t="s">
        <v>118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136</v>
      </c>
      <c r="BM110" s="216" t="s">
        <v>855</v>
      </c>
    </row>
    <row r="111" s="2" customFormat="1">
      <c r="A111" s="39"/>
      <c r="B111" s="40"/>
      <c r="C111" s="41"/>
      <c r="D111" s="218" t="s">
        <v>128</v>
      </c>
      <c r="E111" s="41"/>
      <c r="F111" s="219" t="s">
        <v>231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128</v>
      </c>
      <c r="AU111" s="18" t="s">
        <v>82</v>
      </c>
    </row>
    <row r="112" s="2" customFormat="1">
      <c r="A112" s="39"/>
      <c r="B112" s="40"/>
      <c r="C112" s="41"/>
      <c r="D112" s="247" t="s">
        <v>202</v>
      </c>
      <c r="E112" s="41"/>
      <c r="F112" s="248" t="s">
        <v>232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202</v>
      </c>
      <c r="AU112" s="18" t="s">
        <v>82</v>
      </c>
    </row>
    <row r="113" s="14" customFormat="1">
      <c r="A113" s="14"/>
      <c r="B113" s="233"/>
      <c r="C113" s="234"/>
      <c r="D113" s="218" t="s">
        <v>129</v>
      </c>
      <c r="E113" s="235" t="s">
        <v>19</v>
      </c>
      <c r="F113" s="236" t="s">
        <v>233</v>
      </c>
      <c r="G113" s="234"/>
      <c r="H113" s="237">
        <v>28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3" t="s">
        <v>129</v>
      </c>
      <c r="AU113" s="243" t="s">
        <v>82</v>
      </c>
      <c r="AV113" s="14" t="s">
        <v>82</v>
      </c>
      <c r="AW113" s="14" t="s">
        <v>33</v>
      </c>
      <c r="AX113" s="14" t="s">
        <v>80</v>
      </c>
      <c r="AY113" s="243" t="s">
        <v>118</v>
      </c>
    </row>
    <row r="114" s="2" customFormat="1" ht="16.5" customHeight="1">
      <c r="A114" s="39"/>
      <c r="B114" s="40"/>
      <c r="C114" s="205" t="s">
        <v>147</v>
      </c>
      <c r="D114" s="205" t="s">
        <v>121</v>
      </c>
      <c r="E114" s="206" t="s">
        <v>234</v>
      </c>
      <c r="F114" s="207" t="s">
        <v>235</v>
      </c>
      <c r="G114" s="208" t="s">
        <v>236</v>
      </c>
      <c r="H114" s="209">
        <v>78.394999999999996</v>
      </c>
      <c r="I114" s="210"/>
      <c r="J114" s="211">
        <f>ROUND(I114*H114,2)</f>
        <v>0</v>
      </c>
      <c r="K114" s="207" t="s">
        <v>199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136</v>
      </c>
      <c r="AT114" s="216" t="s">
        <v>121</v>
      </c>
      <c r="AU114" s="216" t="s">
        <v>82</v>
      </c>
      <c r="AY114" s="18" t="s">
        <v>118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136</v>
      </c>
      <c r="BM114" s="216" t="s">
        <v>237</v>
      </c>
    </row>
    <row r="115" s="2" customFormat="1">
      <c r="A115" s="39"/>
      <c r="B115" s="40"/>
      <c r="C115" s="41"/>
      <c r="D115" s="218" t="s">
        <v>128</v>
      </c>
      <c r="E115" s="41"/>
      <c r="F115" s="219" t="s">
        <v>238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128</v>
      </c>
      <c r="AU115" s="18" t="s">
        <v>82</v>
      </c>
    </row>
    <row r="116" s="2" customFormat="1">
      <c r="A116" s="39"/>
      <c r="B116" s="40"/>
      <c r="C116" s="41"/>
      <c r="D116" s="247" t="s">
        <v>202</v>
      </c>
      <c r="E116" s="41"/>
      <c r="F116" s="248" t="s">
        <v>239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202</v>
      </c>
      <c r="AU116" s="18" t="s">
        <v>82</v>
      </c>
    </row>
    <row r="117" s="13" customFormat="1">
      <c r="A117" s="13"/>
      <c r="B117" s="223"/>
      <c r="C117" s="224"/>
      <c r="D117" s="218" t="s">
        <v>129</v>
      </c>
      <c r="E117" s="225" t="s">
        <v>19</v>
      </c>
      <c r="F117" s="226" t="s">
        <v>240</v>
      </c>
      <c r="G117" s="224"/>
      <c r="H117" s="225" t="s">
        <v>19</v>
      </c>
      <c r="I117" s="227"/>
      <c r="J117" s="224"/>
      <c r="K117" s="224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129</v>
      </c>
      <c r="AU117" s="232" t="s">
        <v>82</v>
      </c>
      <c r="AV117" s="13" t="s">
        <v>80</v>
      </c>
      <c r="AW117" s="13" t="s">
        <v>33</v>
      </c>
      <c r="AX117" s="13" t="s">
        <v>72</v>
      </c>
      <c r="AY117" s="232" t="s">
        <v>118</v>
      </c>
    </row>
    <row r="118" s="14" customFormat="1">
      <c r="A118" s="14"/>
      <c r="B118" s="233"/>
      <c r="C118" s="234"/>
      <c r="D118" s="218" t="s">
        <v>129</v>
      </c>
      <c r="E118" s="235" t="s">
        <v>19</v>
      </c>
      <c r="F118" s="236" t="s">
        <v>856</v>
      </c>
      <c r="G118" s="234"/>
      <c r="H118" s="237">
        <v>37.895000000000003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3" t="s">
        <v>129</v>
      </c>
      <c r="AU118" s="243" t="s">
        <v>82</v>
      </c>
      <c r="AV118" s="14" t="s">
        <v>82</v>
      </c>
      <c r="AW118" s="14" t="s">
        <v>33</v>
      </c>
      <c r="AX118" s="14" t="s">
        <v>72</v>
      </c>
      <c r="AY118" s="243" t="s">
        <v>118</v>
      </c>
    </row>
    <row r="119" s="13" customFormat="1">
      <c r="A119" s="13"/>
      <c r="B119" s="223"/>
      <c r="C119" s="224"/>
      <c r="D119" s="218" t="s">
        <v>129</v>
      </c>
      <c r="E119" s="225" t="s">
        <v>19</v>
      </c>
      <c r="F119" s="226" t="s">
        <v>242</v>
      </c>
      <c r="G119" s="224"/>
      <c r="H119" s="225" t="s">
        <v>19</v>
      </c>
      <c r="I119" s="227"/>
      <c r="J119" s="224"/>
      <c r="K119" s="224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129</v>
      </c>
      <c r="AU119" s="232" t="s">
        <v>82</v>
      </c>
      <c r="AV119" s="13" t="s">
        <v>80</v>
      </c>
      <c r="AW119" s="13" t="s">
        <v>33</v>
      </c>
      <c r="AX119" s="13" t="s">
        <v>72</v>
      </c>
      <c r="AY119" s="232" t="s">
        <v>118</v>
      </c>
    </row>
    <row r="120" s="14" customFormat="1">
      <c r="A120" s="14"/>
      <c r="B120" s="233"/>
      <c r="C120" s="234"/>
      <c r="D120" s="218" t="s">
        <v>129</v>
      </c>
      <c r="E120" s="235" t="s">
        <v>19</v>
      </c>
      <c r="F120" s="236" t="s">
        <v>857</v>
      </c>
      <c r="G120" s="234"/>
      <c r="H120" s="237">
        <v>40.5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3" t="s">
        <v>129</v>
      </c>
      <c r="AU120" s="243" t="s">
        <v>82</v>
      </c>
      <c r="AV120" s="14" t="s">
        <v>82</v>
      </c>
      <c r="AW120" s="14" t="s">
        <v>33</v>
      </c>
      <c r="AX120" s="14" t="s">
        <v>72</v>
      </c>
      <c r="AY120" s="243" t="s">
        <v>118</v>
      </c>
    </row>
    <row r="121" s="15" customFormat="1">
      <c r="A121" s="15"/>
      <c r="B121" s="249"/>
      <c r="C121" s="250"/>
      <c r="D121" s="218" t="s">
        <v>129</v>
      </c>
      <c r="E121" s="251" t="s">
        <v>19</v>
      </c>
      <c r="F121" s="252" t="s">
        <v>244</v>
      </c>
      <c r="G121" s="250"/>
      <c r="H121" s="253">
        <v>78.394999999999996</v>
      </c>
      <c r="I121" s="254"/>
      <c r="J121" s="250"/>
      <c r="K121" s="250"/>
      <c r="L121" s="255"/>
      <c r="M121" s="256"/>
      <c r="N121" s="257"/>
      <c r="O121" s="257"/>
      <c r="P121" s="257"/>
      <c r="Q121" s="257"/>
      <c r="R121" s="257"/>
      <c r="S121" s="257"/>
      <c r="T121" s="258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9" t="s">
        <v>129</v>
      </c>
      <c r="AU121" s="259" t="s">
        <v>82</v>
      </c>
      <c r="AV121" s="15" t="s">
        <v>136</v>
      </c>
      <c r="AW121" s="15" t="s">
        <v>33</v>
      </c>
      <c r="AX121" s="15" t="s">
        <v>80</v>
      </c>
      <c r="AY121" s="259" t="s">
        <v>118</v>
      </c>
    </row>
    <row r="122" s="2" customFormat="1" ht="16.5" customHeight="1">
      <c r="A122" s="39"/>
      <c r="B122" s="40"/>
      <c r="C122" s="205" t="s">
        <v>245</v>
      </c>
      <c r="D122" s="205" t="s">
        <v>121</v>
      </c>
      <c r="E122" s="206" t="s">
        <v>246</v>
      </c>
      <c r="F122" s="207" t="s">
        <v>247</v>
      </c>
      <c r="G122" s="208" t="s">
        <v>198</v>
      </c>
      <c r="H122" s="209">
        <v>2</v>
      </c>
      <c r="I122" s="210"/>
      <c r="J122" s="211">
        <f>ROUND(I122*H122,2)</f>
        <v>0</v>
      </c>
      <c r="K122" s="207" t="s">
        <v>199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136</v>
      </c>
      <c r="AT122" s="216" t="s">
        <v>121</v>
      </c>
      <c r="AU122" s="216" t="s">
        <v>82</v>
      </c>
      <c r="AY122" s="18" t="s">
        <v>118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136</v>
      </c>
      <c r="BM122" s="216" t="s">
        <v>248</v>
      </c>
    </row>
    <row r="123" s="2" customFormat="1">
      <c r="A123" s="39"/>
      <c r="B123" s="40"/>
      <c r="C123" s="41"/>
      <c r="D123" s="218" t="s">
        <v>128</v>
      </c>
      <c r="E123" s="41"/>
      <c r="F123" s="219" t="s">
        <v>249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128</v>
      </c>
      <c r="AU123" s="18" t="s">
        <v>82</v>
      </c>
    </row>
    <row r="124" s="2" customFormat="1">
      <c r="A124" s="39"/>
      <c r="B124" s="40"/>
      <c r="C124" s="41"/>
      <c r="D124" s="247" t="s">
        <v>202</v>
      </c>
      <c r="E124" s="41"/>
      <c r="F124" s="248" t="s">
        <v>250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202</v>
      </c>
      <c r="AU124" s="18" t="s">
        <v>82</v>
      </c>
    </row>
    <row r="125" s="2" customFormat="1" ht="16.5" customHeight="1">
      <c r="A125" s="39"/>
      <c r="B125" s="40"/>
      <c r="C125" s="205" t="s">
        <v>156</v>
      </c>
      <c r="D125" s="205" t="s">
        <v>121</v>
      </c>
      <c r="E125" s="206" t="s">
        <v>251</v>
      </c>
      <c r="F125" s="207" t="s">
        <v>252</v>
      </c>
      <c r="G125" s="208" t="s">
        <v>198</v>
      </c>
      <c r="H125" s="209">
        <v>1</v>
      </c>
      <c r="I125" s="210"/>
      <c r="J125" s="211">
        <f>ROUND(I125*H125,2)</f>
        <v>0</v>
      </c>
      <c r="K125" s="207" t="s">
        <v>199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136</v>
      </c>
      <c r="AT125" s="216" t="s">
        <v>121</v>
      </c>
      <c r="AU125" s="216" t="s">
        <v>82</v>
      </c>
      <c r="AY125" s="18" t="s">
        <v>118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136</v>
      </c>
      <c r="BM125" s="216" t="s">
        <v>253</v>
      </c>
    </row>
    <row r="126" s="2" customFormat="1">
      <c r="A126" s="39"/>
      <c r="B126" s="40"/>
      <c r="C126" s="41"/>
      <c r="D126" s="218" t="s">
        <v>128</v>
      </c>
      <c r="E126" s="41"/>
      <c r="F126" s="219" t="s">
        <v>254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128</v>
      </c>
      <c r="AU126" s="18" t="s">
        <v>82</v>
      </c>
    </row>
    <row r="127" s="2" customFormat="1">
      <c r="A127" s="39"/>
      <c r="B127" s="40"/>
      <c r="C127" s="41"/>
      <c r="D127" s="247" t="s">
        <v>202</v>
      </c>
      <c r="E127" s="41"/>
      <c r="F127" s="248" t="s">
        <v>255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202</v>
      </c>
      <c r="AU127" s="18" t="s">
        <v>82</v>
      </c>
    </row>
    <row r="128" s="2" customFormat="1" ht="16.5" customHeight="1">
      <c r="A128" s="39"/>
      <c r="B128" s="40"/>
      <c r="C128" s="205" t="s">
        <v>160</v>
      </c>
      <c r="D128" s="205" t="s">
        <v>121</v>
      </c>
      <c r="E128" s="206" t="s">
        <v>256</v>
      </c>
      <c r="F128" s="207" t="s">
        <v>257</v>
      </c>
      <c r="G128" s="208" t="s">
        <v>198</v>
      </c>
      <c r="H128" s="209">
        <v>2</v>
      </c>
      <c r="I128" s="210"/>
      <c r="J128" s="211">
        <f>ROUND(I128*H128,2)</f>
        <v>0</v>
      </c>
      <c r="K128" s="207" t="s">
        <v>199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136</v>
      </c>
      <c r="AT128" s="216" t="s">
        <v>121</v>
      </c>
      <c r="AU128" s="216" t="s">
        <v>82</v>
      </c>
      <c r="AY128" s="18" t="s">
        <v>118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136</v>
      </c>
      <c r="BM128" s="216" t="s">
        <v>258</v>
      </c>
    </row>
    <row r="129" s="2" customFormat="1">
      <c r="A129" s="39"/>
      <c r="B129" s="40"/>
      <c r="C129" s="41"/>
      <c r="D129" s="218" t="s">
        <v>128</v>
      </c>
      <c r="E129" s="41"/>
      <c r="F129" s="219" t="s">
        <v>259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128</v>
      </c>
      <c r="AU129" s="18" t="s">
        <v>82</v>
      </c>
    </row>
    <row r="130" s="2" customFormat="1">
      <c r="A130" s="39"/>
      <c r="B130" s="40"/>
      <c r="C130" s="41"/>
      <c r="D130" s="247" t="s">
        <v>202</v>
      </c>
      <c r="E130" s="41"/>
      <c r="F130" s="248" t="s">
        <v>260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202</v>
      </c>
      <c r="AU130" s="18" t="s">
        <v>82</v>
      </c>
    </row>
    <row r="131" s="2" customFormat="1" ht="16.5" customHeight="1">
      <c r="A131" s="39"/>
      <c r="B131" s="40"/>
      <c r="C131" s="205" t="s">
        <v>261</v>
      </c>
      <c r="D131" s="205" t="s">
        <v>121</v>
      </c>
      <c r="E131" s="206" t="s">
        <v>262</v>
      </c>
      <c r="F131" s="207" t="s">
        <v>263</v>
      </c>
      <c r="G131" s="208" t="s">
        <v>198</v>
      </c>
      <c r="H131" s="209">
        <v>1</v>
      </c>
      <c r="I131" s="210"/>
      <c r="J131" s="211">
        <f>ROUND(I131*H131,2)</f>
        <v>0</v>
      </c>
      <c r="K131" s="207" t="s">
        <v>199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136</v>
      </c>
      <c r="AT131" s="216" t="s">
        <v>121</v>
      </c>
      <c r="AU131" s="216" t="s">
        <v>82</v>
      </c>
      <c r="AY131" s="18" t="s">
        <v>118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136</v>
      </c>
      <c r="BM131" s="216" t="s">
        <v>264</v>
      </c>
    </row>
    <row r="132" s="2" customFormat="1">
      <c r="A132" s="39"/>
      <c r="B132" s="40"/>
      <c r="C132" s="41"/>
      <c r="D132" s="218" t="s">
        <v>128</v>
      </c>
      <c r="E132" s="41"/>
      <c r="F132" s="219" t="s">
        <v>265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128</v>
      </c>
      <c r="AU132" s="18" t="s">
        <v>82</v>
      </c>
    </row>
    <row r="133" s="2" customFormat="1">
      <c r="A133" s="39"/>
      <c r="B133" s="40"/>
      <c r="C133" s="41"/>
      <c r="D133" s="247" t="s">
        <v>202</v>
      </c>
      <c r="E133" s="41"/>
      <c r="F133" s="248" t="s">
        <v>266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202</v>
      </c>
      <c r="AU133" s="18" t="s">
        <v>82</v>
      </c>
    </row>
    <row r="134" s="2" customFormat="1" ht="16.5" customHeight="1">
      <c r="A134" s="39"/>
      <c r="B134" s="40"/>
      <c r="C134" s="205" t="s">
        <v>267</v>
      </c>
      <c r="D134" s="205" t="s">
        <v>121</v>
      </c>
      <c r="E134" s="206" t="s">
        <v>268</v>
      </c>
      <c r="F134" s="207" t="s">
        <v>269</v>
      </c>
      <c r="G134" s="208" t="s">
        <v>198</v>
      </c>
      <c r="H134" s="209">
        <v>2</v>
      </c>
      <c r="I134" s="210"/>
      <c r="J134" s="211">
        <f>ROUND(I134*H134,2)</f>
        <v>0</v>
      </c>
      <c r="K134" s="207" t="s">
        <v>199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136</v>
      </c>
      <c r="AT134" s="216" t="s">
        <v>121</v>
      </c>
      <c r="AU134" s="216" t="s">
        <v>82</v>
      </c>
      <c r="AY134" s="18" t="s">
        <v>118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136</v>
      </c>
      <c r="BM134" s="216" t="s">
        <v>270</v>
      </c>
    </row>
    <row r="135" s="2" customFormat="1">
      <c r="A135" s="39"/>
      <c r="B135" s="40"/>
      <c r="C135" s="41"/>
      <c r="D135" s="218" t="s">
        <v>128</v>
      </c>
      <c r="E135" s="41"/>
      <c r="F135" s="219" t="s">
        <v>271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128</v>
      </c>
      <c r="AU135" s="18" t="s">
        <v>82</v>
      </c>
    </row>
    <row r="136" s="2" customFormat="1">
      <c r="A136" s="39"/>
      <c r="B136" s="40"/>
      <c r="C136" s="41"/>
      <c r="D136" s="247" t="s">
        <v>202</v>
      </c>
      <c r="E136" s="41"/>
      <c r="F136" s="248" t="s">
        <v>272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202</v>
      </c>
      <c r="AU136" s="18" t="s">
        <v>82</v>
      </c>
    </row>
    <row r="137" s="2" customFormat="1" ht="16.5" customHeight="1">
      <c r="A137" s="39"/>
      <c r="B137" s="40"/>
      <c r="C137" s="205" t="s">
        <v>273</v>
      </c>
      <c r="D137" s="205" t="s">
        <v>121</v>
      </c>
      <c r="E137" s="206" t="s">
        <v>274</v>
      </c>
      <c r="F137" s="207" t="s">
        <v>275</v>
      </c>
      <c r="G137" s="208" t="s">
        <v>198</v>
      </c>
      <c r="H137" s="209">
        <v>1</v>
      </c>
      <c r="I137" s="210"/>
      <c r="J137" s="211">
        <f>ROUND(I137*H137,2)</f>
        <v>0</v>
      </c>
      <c r="K137" s="207" t="s">
        <v>199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136</v>
      </c>
      <c r="AT137" s="216" t="s">
        <v>121</v>
      </c>
      <c r="AU137" s="216" t="s">
        <v>82</v>
      </c>
      <c r="AY137" s="18" t="s">
        <v>118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136</v>
      </c>
      <c r="BM137" s="216" t="s">
        <v>276</v>
      </c>
    </row>
    <row r="138" s="2" customFormat="1">
      <c r="A138" s="39"/>
      <c r="B138" s="40"/>
      <c r="C138" s="41"/>
      <c r="D138" s="218" t="s">
        <v>128</v>
      </c>
      <c r="E138" s="41"/>
      <c r="F138" s="219" t="s">
        <v>277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128</v>
      </c>
      <c r="AU138" s="18" t="s">
        <v>82</v>
      </c>
    </row>
    <row r="139" s="2" customFormat="1">
      <c r="A139" s="39"/>
      <c r="B139" s="40"/>
      <c r="C139" s="41"/>
      <c r="D139" s="247" t="s">
        <v>202</v>
      </c>
      <c r="E139" s="41"/>
      <c r="F139" s="248" t="s">
        <v>278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202</v>
      </c>
      <c r="AU139" s="18" t="s">
        <v>82</v>
      </c>
    </row>
    <row r="140" s="2" customFormat="1" ht="21.75" customHeight="1">
      <c r="A140" s="39"/>
      <c r="B140" s="40"/>
      <c r="C140" s="205" t="s">
        <v>279</v>
      </c>
      <c r="D140" s="205" t="s">
        <v>121</v>
      </c>
      <c r="E140" s="206" t="s">
        <v>280</v>
      </c>
      <c r="F140" s="207" t="s">
        <v>281</v>
      </c>
      <c r="G140" s="208" t="s">
        <v>198</v>
      </c>
      <c r="H140" s="209">
        <v>38</v>
      </c>
      <c r="I140" s="210"/>
      <c r="J140" s="211">
        <f>ROUND(I140*H140,2)</f>
        <v>0</v>
      </c>
      <c r="K140" s="207" t="s">
        <v>199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136</v>
      </c>
      <c r="AT140" s="216" t="s">
        <v>121</v>
      </c>
      <c r="AU140" s="216" t="s">
        <v>82</v>
      </c>
      <c r="AY140" s="18" t="s">
        <v>118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136</v>
      </c>
      <c r="BM140" s="216" t="s">
        <v>282</v>
      </c>
    </row>
    <row r="141" s="2" customFormat="1">
      <c r="A141" s="39"/>
      <c r="B141" s="40"/>
      <c r="C141" s="41"/>
      <c r="D141" s="218" t="s">
        <v>128</v>
      </c>
      <c r="E141" s="41"/>
      <c r="F141" s="219" t="s">
        <v>283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128</v>
      </c>
      <c r="AU141" s="18" t="s">
        <v>82</v>
      </c>
    </row>
    <row r="142" s="2" customFormat="1">
      <c r="A142" s="39"/>
      <c r="B142" s="40"/>
      <c r="C142" s="41"/>
      <c r="D142" s="247" t="s">
        <v>202</v>
      </c>
      <c r="E142" s="41"/>
      <c r="F142" s="248" t="s">
        <v>284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202</v>
      </c>
      <c r="AU142" s="18" t="s">
        <v>82</v>
      </c>
    </row>
    <row r="143" s="14" customFormat="1">
      <c r="A143" s="14"/>
      <c r="B143" s="233"/>
      <c r="C143" s="234"/>
      <c r="D143" s="218" t="s">
        <v>129</v>
      </c>
      <c r="E143" s="235" t="s">
        <v>19</v>
      </c>
      <c r="F143" s="236" t="s">
        <v>858</v>
      </c>
      <c r="G143" s="234"/>
      <c r="H143" s="237">
        <v>38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3" t="s">
        <v>129</v>
      </c>
      <c r="AU143" s="243" t="s">
        <v>82</v>
      </c>
      <c r="AV143" s="14" t="s">
        <v>82</v>
      </c>
      <c r="AW143" s="14" t="s">
        <v>33</v>
      </c>
      <c r="AX143" s="14" t="s">
        <v>80</v>
      </c>
      <c r="AY143" s="243" t="s">
        <v>118</v>
      </c>
    </row>
    <row r="144" s="2" customFormat="1" ht="21.75" customHeight="1">
      <c r="A144" s="39"/>
      <c r="B144" s="40"/>
      <c r="C144" s="205" t="s">
        <v>8</v>
      </c>
      <c r="D144" s="205" t="s">
        <v>121</v>
      </c>
      <c r="E144" s="206" t="s">
        <v>286</v>
      </c>
      <c r="F144" s="207" t="s">
        <v>287</v>
      </c>
      <c r="G144" s="208" t="s">
        <v>198</v>
      </c>
      <c r="H144" s="209">
        <v>19</v>
      </c>
      <c r="I144" s="210"/>
      <c r="J144" s="211">
        <f>ROUND(I144*H144,2)</f>
        <v>0</v>
      </c>
      <c r="K144" s="207" t="s">
        <v>199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136</v>
      </c>
      <c r="AT144" s="216" t="s">
        <v>121</v>
      </c>
      <c r="AU144" s="216" t="s">
        <v>82</v>
      </c>
      <c r="AY144" s="18" t="s">
        <v>118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136</v>
      </c>
      <c r="BM144" s="216" t="s">
        <v>288</v>
      </c>
    </row>
    <row r="145" s="2" customFormat="1">
      <c r="A145" s="39"/>
      <c r="B145" s="40"/>
      <c r="C145" s="41"/>
      <c r="D145" s="218" t="s">
        <v>128</v>
      </c>
      <c r="E145" s="41"/>
      <c r="F145" s="219" t="s">
        <v>289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128</v>
      </c>
      <c r="AU145" s="18" t="s">
        <v>82</v>
      </c>
    </row>
    <row r="146" s="2" customFormat="1">
      <c r="A146" s="39"/>
      <c r="B146" s="40"/>
      <c r="C146" s="41"/>
      <c r="D146" s="247" t="s">
        <v>202</v>
      </c>
      <c r="E146" s="41"/>
      <c r="F146" s="248" t="s">
        <v>290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202</v>
      </c>
      <c r="AU146" s="18" t="s">
        <v>82</v>
      </c>
    </row>
    <row r="147" s="2" customFormat="1" ht="21.75" customHeight="1">
      <c r="A147" s="39"/>
      <c r="B147" s="40"/>
      <c r="C147" s="205" t="s">
        <v>174</v>
      </c>
      <c r="D147" s="205" t="s">
        <v>121</v>
      </c>
      <c r="E147" s="206" t="s">
        <v>292</v>
      </c>
      <c r="F147" s="207" t="s">
        <v>293</v>
      </c>
      <c r="G147" s="208" t="s">
        <v>198</v>
      </c>
      <c r="H147" s="209">
        <v>38</v>
      </c>
      <c r="I147" s="210"/>
      <c r="J147" s="211">
        <f>ROUND(I147*H147,2)</f>
        <v>0</v>
      </c>
      <c r="K147" s="207" t="s">
        <v>199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136</v>
      </c>
      <c r="AT147" s="216" t="s">
        <v>121</v>
      </c>
      <c r="AU147" s="216" t="s">
        <v>82</v>
      </c>
      <c r="AY147" s="18" t="s">
        <v>118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136</v>
      </c>
      <c r="BM147" s="216" t="s">
        <v>294</v>
      </c>
    </row>
    <row r="148" s="2" customFormat="1">
      <c r="A148" s="39"/>
      <c r="B148" s="40"/>
      <c r="C148" s="41"/>
      <c r="D148" s="218" t="s">
        <v>128</v>
      </c>
      <c r="E148" s="41"/>
      <c r="F148" s="219" t="s">
        <v>295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128</v>
      </c>
      <c r="AU148" s="18" t="s">
        <v>82</v>
      </c>
    </row>
    <row r="149" s="2" customFormat="1">
      <c r="A149" s="39"/>
      <c r="B149" s="40"/>
      <c r="C149" s="41"/>
      <c r="D149" s="247" t="s">
        <v>202</v>
      </c>
      <c r="E149" s="41"/>
      <c r="F149" s="248" t="s">
        <v>296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202</v>
      </c>
      <c r="AU149" s="18" t="s">
        <v>82</v>
      </c>
    </row>
    <row r="150" s="2" customFormat="1" ht="21.75" customHeight="1">
      <c r="A150" s="39"/>
      <c r="B150" s="40"/>
      <c r="C150" s="205" t="s">
        <v>298</v>
      </c>
      <c r="D150" s="205" t="s">
        <v>121</v>
      </c>
      <c r="E150" s="206" t="s">
        <v>299</v>
      </c>
      <c r="F150" s="207" t="s">
        <v>300</v>
      </c>
      <c r="G150" s="208" t="s">
        <v>198</v>
      </c>
      <c r="H150" s="209">
        <v>19</v>
      </c>
      <c r="I150" s="210"/>
      <c r="J150" s="211">
        <f>ROUND(I150*H150,2)</f>
        <v>0</v>
      </c>
      <c r="K150" s="207" t="s">
        <v>199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136</v>
      </c>
      <c r="AT150" s="216" t="s">
        <v>121</v>
      </c>
      <c r="AU150" s="216" t="s">
        <v>82</v>
      </c>
      <c r="AY150" s="18" t="s">
        <v>118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136</v>
      </c>
      <c r="BM150" s="216" t="s">
        <v>301</v>
      </c>
    </row>
    <row r="151" s="2" customFormat="1">
      <c r="A151" s="39"/>
      <c r="B151" s="40"/>
      <c r="C151" s="41"/>
      <c r="D151" s="218" t="s">
        <v>128</v>
      </c>
      <c r="E151" s="41"/>
      <c r="F151" s="219" t="s">
        <v>302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128</v>
      </c>
      <c r="AU151" s="18" t="s">
        <v>82</v>
      </c>
    </row>
    <row r="152" s="2" customFormat="1">
      <c r="A152" s="39"/>
      <c r="B152" s="40"/>
      <c r="C152" s="41"/>
      <c r="D152" s="247" t="s">
        <v>202</v>
      </c>
      <c r="E152" s="41"/>
      <c r="F152" s="248" t="s">
        <v>303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202</v>
      </c>
      <c r="AU152" s="18" t="s">
        <v>82</v>
      </c>
    </row>
    <row r="153" s="2" customFormat="1" ht="16.5" customHeight="1">
      <c r="A153" s="39"/>
      <c r="B153" s="40"/>
      <c r="C153" s="205" t="s">
        <v>304</v>
      </c>
      <c r="D153" s="205" t="s">
        <v>121</v>
      </c>
      <c r="E153" s="206" t="s">
        <v>305</v>
      </c>
      <c r="F153" s="207" t="s">
        <v>306</v>
      </c>
      <c r="G153" s="208" t="s">
        <v>198</v>
      </c>
      <c r="H153" s="209">
        <v>38</v>
      </c>
      <c r="I153" s="210"/>
      <c r="J153" s="211">
        <f>ROUND(I153*H153,2)</f>
        <v>0</v>
      </c>
      <c r="K153" s="207" t="s">
        <v>199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136</v>
      </c>
      <c r="AT153" s="216" t="s">
        <v>121</v>
      </c>
      <c r="AU153" s="216" t="s">
        <v>82</v>
      </c>
      <c r="AY153" s="18" t="s">
        <v>118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136</v>
      </c>
      <c r="BM153" s="216" t="s">
        <v>307</v>
      </c>
    </row>
    <row r="154" s="2" customFormat="1">
      <c r="A154" s="39"/>
      <c r="B154" s="40"/>
      <c r="C154" s="41"/>
      <c r="D154" s="218" t="s">
        <v>128</v>
      </c>
      <c r="E154" s="41"/>
      <c r="F154" s="219" t="s">
        <v>308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128</v>
      </c>
      <c r="AU154" s="18" t="s">
        <v>82</v>
      </c>
    </row>
    <row r="155" s="2" customFormat="1">
      <c r="A155" s="39"/>
      <c r="B155" s="40"/>
      <c r="C155" s="41"/>
      <c r="D155" s="247" t="s">
        <v>202</v>
      </c>
      <c r="E155" s="41"/>
      <c r="F155" s="248" t="s">
        <v>309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202</v>
      </c>
      <c r="AU155" s="18" t="s">
        <v>82</v>
      </c>
    </row>
    <row r="156" s="2" customFormat="1" ht="16.5" customHeight="1">
      <c r="A156" s="39"/>
      <c r="B156" s="40"/>
      <c r="C156" s="205" t="s">
        <v>310</v>
      </c>
      <c r="D156" s="205" t="s">
        <v>121</v>
      </c>
      <c r="E156" s="206" t="s">
        <v>311</v>
      </c>
      <c r="F156" s="207" t="s">
        <v>312</v>
      </c>
      <c r="G156" s="208" t="s">
        <v>198</v>
      </c>
      <c r="H156" s="209">
        <v>19</v>
      </c>
      <c r="I156" s="210"/>
      <c r="J156" s="211">
        <f>ROUND(I156*H156,2)</f>
        <v>0</v>
      </c>
      <c r="K156" s="207" t="s">
        <v>199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136</v>
      </c>
      <c r="AT156" s="216" t="s">
        <v>121</v>
      </c>
      <c r="AU156" s="216" t="s">
        <v>82</v>
      </c>
      <c r="AY156" s="18" t="s">
        <v>118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136</v>
      </c>
      <c r="BM156" s="216" t="s">
        <v>313</v>
      </c>
    </row>
    <row r="157" s="2" customFormat="1">
      <c r="A157" s="39"/>
      <c r="B157" s="40"/>
      <c r="C157" s="41"/>
      <c r="D157" s="218" t="s">
        <v>128</v>
      </c>
      <c r="E157" s="41"/>
      <c r="F157" s="219" t="s">
        <v>314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128</v>
      </c>
      <c r="AU157" s="18" t="s">
        <v>82</v>
      </c>
    </row>
    <row r="158" s="2" customFormat="1">
      <c r="A158" s="39"/>
      <c r="B158" s="40"/>
      <c r="C158" s="41"/>
      <c r="D158" s="247" t="s">
        <v>202</v>
      </c>
      <c r="E158" s="41"/>
      <c r="F158" s="248" t="s">
        <v>315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202</v>
      </c>
      <c r="AU158" s="18" t="s">
        <v>82</v>
      </c>
    </row>
    <row r="159" s="2" customFormat="1" ht="21.75" customHeight="1">
      <c r="A159" s="39"/>
      <c r="B159" s="40"/>
      <c r="C159" s="205" t="s">
        <v>316</v>
      </c>
      <c r="D159" s="205" t="s">
        <v>121</v>
      </c>
      <c r="E159" s="206" t="s">
        <v>317</v>
      </c>
      <c r="F159" s="207" t="s">
        <v>318</v>
      </c>
      <c r="G159" s="208" t="s">
        <v>236</v>
      </c>
      <c r="H159" s="209">
        <v>78.394999999999996</v>
      </c>
      <c r="I159" s="210"/>
      <c r="J159" s="211">
        <f>ROUND(I159*H159,2)</f>
        <v>0</v>
      </c>
      <c r="K159" s="207" t="s">
        <v>199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136</v>
      </c>
      <c r="AT159" s="216" t="s">
        <v>121</v>
      </c>
      <c r="AU159" s="216" t="s">
        <v>82</v>
      </c>
      <c r="AY159" s="18" t="s">
        <v>118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136</v>
      </c>
      <c r="BM159" s="216" t="s">
        <v>319</v>
      </c>
    </row>
    <row r="160" s="2" customFormat="1">
      <c r="A160" s="39"/>
      <c r="B160" s="40"/>
      <c r="C160" s="41"/>
      <c r="D160" s="218" t="s">
        <v>128</v>
      </c>
      <c r="E160" s="41"/>
      <c r="F160" s="219" t="s">
        <v>320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128</v>
      </c>
      <c r="AU160" s="18" t="s">
        <v>82</v>
      </c>
    </row>
    <row r="161" s="2" customFormat="1">
      <c r="A161" s="39"/>
      <c r="B161" s="40"/>
      <c r="C161" s="41"/>
      <c r="D161" s="247" t="s">
        <v>202</v>
      </c>
      <c r="E161" s="41"/>
      <c r="F161" s="248" t="s">
        <v>321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202</v>
      </c>
      <c r="AU161" s="18" t="s">
        <v>82</v>
      </c>
    </row>
    <row r="162" s="14" customFormat="1">
      <c r="A162" s="14"/>
      <c r="B162" s="233"/>
      <c r="C162" s="234"/>
      <c r="D162" s="218" t="s">
        <v>129</v>
      </c>
      <c r="E162" s="235" t="s">
        <v>19</v>
      </c>
      <c r="F162" s="236" t="s">
        <v>859</v>
      </c>
      <c r="G162" s="234"/>
      <c r="H162" s="237">
        <v>78.394999999999996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3" t="s">
        <v>129</v>
      </c>
      <c r="AU162" s="243" t="s">
        <v>82</v>
      </c>
      <c r="AV162" s="14" t="s">
        <v>82</v>
      </c>
      <c r="AW162" s="14" t="s">
        <v>33</v>
      </c>
      <c r="AX162" s="14" t="s">
        <v>80</v>
      </c>
      <c r="AY162" s="243" t="s">
        <v>118</v>
      </c>
    </row>
    <row r="163" s="2" customFormat="1" ht="24.15" customHeight="1">
      <c r="A163" s="39"/>
      <c r="B163" s="40"/>
      <c r="C163" s="205" t="s">
        <v>7</v>
      </c>
      <c r="D163" s="205" t="s">
        <v>121</v>
      </c>
      <c r="E163" s="206" t="s">
        <v>323</v>
      </c>
      <c r="F163" s="207" t="s">
        <v>324</v>
      </c>
      <c r="G163" s="208" t="s">
        <v>236</v>
      </c>
      <c r="H163" s="209">
        <v>783.95000000000005</v>
      </c>
      <c r="I163" s="210"/>
      <c r="J163" s="211">
        <f>ROUND(I163*H163,2)</f>
        <v>0</v>
      </c>
      <c r="K163" s="207" t="s">
        <v>199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136</v>
      </c>
      <c r="AT163" s="216" t="s">
        <v>121</v>
      </c>
      <c r="AU163" s="216" t="s">
        <v>82</v>
      </c>
      <c r="AY163" s="18" t="s">
        <v>118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136</v>
      </c>
      <c r="BM163" s="216" t="s">
        <v>325</v>
      </c>
    </row>
    <row r="164" s="2" customFormat="1">
      <c r="A164" s="39"/>
      <c r="B164" s="40"/>
      <c r="C164" s="41"/>
      <c r="D164" s="218" t="s">
        <v>128</v>
      </c>
      <c r="E164" s="41"/>
      <c r="F164" s="219" t="s">
        <v>326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128</v>
      </c>
      <c r="AU164" s="18" t="s">
        <v>82</v>
      </c>
    </row>
    <row r="165" s="2" customFormat="1">
      <c r="A165" s="39"/>
      <c r="B165" s="40"/>
      <c r="C165" s="41"/>
      <c r="D165" s="247" t="s">
        <v>202</v>
      </c>
      <c r="E165" s="41"/>
      <c r="F165" s="248" t="s">
        <v>327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202</v>
      </c>
      <c r="AU165" s="18" t="s">
        <v>82</v>
      </c>
    </row>
    <row r="166" s="14" customFormat="1">
      <c r="A166" s="14"/>
      <c r="B166" s="233"/>
      <c r="C166" s="234"/>
      <c r="D166" s="218" t="s">
        <v>129</v>
      </c>
      <c r="E166" s="235" t="s">
        <v>19</v>
      </c>
      <c r="F166" s="236" t="s">
        <v>860</v>
      </c>
      <c r="G166" s="234"/>
      <c r="H166" s="237">
        <v>783.95000000000005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3" t="s">
        <v>129</v>
      </c>
      <c r="AU166" s="243" t="s">
        <v>82</v>
      </c>
      <c r="AV166" s="14" t="s">
        <v>82</v>
      </c>
      <c r="AW166" s="14" t="s">
        <v>33</v>
      </c>
      <c r="AX166" s="14" t="s">
        <v>80</v>
      </c>
      <c r="AY166" s="243" t="s">
        <v>118</v>
      </c>
    </row>
    <row r="167" s="2" customFormat="1" ht="16.5" customHeight="1">
      <c r="A167" s="39"/>
      <c r="B167" s="40"/>
      <c r="C167" s="205" t="s">
        <v>329</v>
      </c>
      <c r="D167" s="205" t="s">
        <v>121</v>
      </c>
      <c r="E167" s="206" t="s">
        <v>330</v>
      </c>
      <c r="F167" s="207" t="s">
        <v>331</v>
      </c>
      <c r="G167" s="208" t="s">
        <v>236</v>
      </c>
      <c r="H167" s="209">
        <v>3.6000000000000001</v>
      </c>
      <c r="I167" s="210"/>
      <c r="J167" s="211">
        <f>ROUND(I167*H167,2)</f>
        <v>0</v>
      </c>
      <c r="K167" s="207" t="s">
        <v>199</v>
      </c>
      <c r="L167" s="45"/>
      <c r="M167" s="212" t="s">
        <v>19</v>
      </c>
      <c r="N167" s="213" t="s">
        <v>43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136</v>
      </c>
      <c r="AT167" s="216" t="s">
        <v>121</v>
      </c>
      <c r="AU167" s="216" t="s">
        <v>82</v>
      </c>
      <c r="AY167" s="18" t="s">
        <v>118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136</v>
      </c>
      <c r="BM167" s="216" t="s">
        <v>332</v>
      </c>
    </row>
    <row r="168" s="2" customFormat="1">
      <c r="A168" s="39"/>
      <c r="B168" s="40"/>
      <c r="C168" s="41"/>
      <c r="D168" s="218" t="s">
        <v>128</v>
      </c>
      <c r="E168" s="41"/>
      <c r="F168" s="219" t="s">
        <v>333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128</v>
      </c>
      <c r="AU168" s="18" t="s">
        <v>82</v>
      </c>
    </row>
    <row r="169" s="2" customFormat="1">
      <c r="A169" s="39"/>
      <c r="B169" s="40"/>
      <c r="C169" s="41"/>
      <c r="D169" s="247" t="s">
        <v>202</v>
      </c>
      <c r="E169" s="41"/>
      <c r="F169" s="248" t="s">
        <v>334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202</v>
      </c>
      <c r="AU169" s="18" t="s">
        <v>82</v>
      </c>
    </row>
    <row r="170" s="13" customFormat="1">
      <c r="A170" s="13"/>
      <c r="B170" s="223"/>
      <c r="C170" s="224"/>
      <c r="D170" s="218" t="s">
        <v>129</v>
      </c>
      <c r="E170" s="225" t="s">
        <v>19</v>
      </c>
      <c r="F170" s="226" t="s">
        <v>335</v>
      </c>
      <c r="G170" s="224"/>
      <c r="H170" s="225" t="s">
        <v>19</v>
      </c>
      <c r="I170" s="227"/>
      <c r="J170" s="224"/>
      <c r="K170" s="224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129</v>
      </c>
      <c r="AU170" s="232" t="s">
        <v>82</v>
      </c>
      <c r="AV170" s="13" t="s">
        <v>80</v>
      </c>
      <c r="AW170" s="13" t="s">
        <v>33</v>
      </c>
      <c r="AX170" s="13" t="s">
        <v>72</v>
      </c>
      <c r="AY170" s="232" t="s">
        <v>118</v>
      </c>
    </row>
    <row r="171" s="14" customFormat="1">
      <c r="A171" s="14"/>
      <c r="B171" s="233"/>
      <c r="C171" s="234"/>
      <c r="D171" s="218" t="s">
        <v>129</v>
      </c>
      <c r="E171" s="235" t="s">
        <v>19</v>
      </c>
      <c r="F171" s="236" t="s">
        <v>861</v>
      </c>
      <c r="G171" s="234"/>
      <c r="H171" s="237">
        <v>3.6000000000000001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3" t="s">
        <v>129</v>
      </c>
      <c r="AU171" s="243" t="s">
        <v>82</v>
      </c>
      <c r="AV171" s="14" t="s">
        <v>82</v>
      </c>
      <c r="AW171" s="14" t="s">
        <v>33</v>
      </c>
      <c r="AX171" s="14" t="s">
        <v>80</v>
      </c>
      <c r="AY171" s="243" t="s">
        <v>118</v>
      </c>
    </row>
    <row r="172" s="2" customFormat="1" ht="16.5" customHeight="1">
      <c r="A172" s="39"/>
      <c r="B172" s="40"/>
      <c r="C172" s="260" t="s">
        <v>338</v>
      </c>
      <c r="D172" s="260" t="s">
        <v>339</v>
      </c>
      <c r="E172" s="261" t="s">
        <v>340</v>
      </c>
      <c r="F172" s="262" t="s">
        <v>341</v>
      </c>
      <c r="G172" s="263" t="s">
        <v>342</v>
      </c>
      <c r="H172" s="264">
        <v>7.2000000000000002</v>
      </c>
      <c r="I172" s="265"/>
      <c r="J172" s="266">
        <f>ROUND(I172*H172,2)</f>
        <v>0</v>
      </c>
      <c r="K172" s="262" t="s">
        <v>199</v>
      </c>
      <c r="L172" s="267"/>
      <c r="M172" s="268" t="s">
        <v>19</v>
      </c>
      <c r="N172" s="269" t="s">
        <v>43</v>
      </c>
      <c r="O172" s="85"/>
      <c r="P172" s="214">
        <f>O172*H172</f>
        <v>0</v>
      </c>
      <c r="Q172" s="214">
        <v>1</v>
      </c>
      <c r="R172" s="214">
        <f>Q172*H172</f>
        <v>7.2000000000000002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245</v>
      </c>
      <c r="AT172" s="216" t="s">
        <v>339</v>
      </c>
      <c r="AU172" s="216" t="s">
        <v>82</v>
      </c>
      <c r="AY172" s="18" t="s">
        <v>118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136</v>
      </c>
      <c r="BM172" s="216" t="s">
        <v>343</v>
      </c>
    </row>
    <row r="173" s="2" customFormat="1">
      <c r="A173" s="39"/>
      <c r="B173" s="40"/>
      <c r="C173" s="41"/>
      <c r="D173" s="218" t="s">
        <v>128</v>
      </c>
      <c r="E173" s="41"/>
      <c r="F173" s="219" t="s">
        <v>341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128</v>
      </c>
      <c r="AU173" s="18" t="s">
        <v>82</v>
      </c>
    </row>
    <row r="174" s="14" customFormat="1">
      <c r="A174" s="14"/>
      <c r="B174" s="233"/>
      <c r="C174" s="234"/>
      <c r="D174" s="218" t="s">
        <v>129</v>
      </c>
      <c r="E174" s="234"/>
      <c r="F174" s="236" t="s">
        <v>862</v>
      </c>
      <c r="G174" s="234"/>
      <c r="H174" s="237">
        <v>7.2000000000000002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3" t="s">
        <v>129</v>
      </c>
      <c r="AU174" s="243" t="s">
        <v>82</v>
      </c>
      <c r="AV174" s="14" t="s">
        <v>82</v>
      </c>
      <c r="AW174" s="14" t="s">
        <v>4</v>
      </c>
      <c r="AX174" s="14" t="s">
        <v>80</v>
      </c>
      <c r="AY174" s="243" t="s">
        <v>118</v>
      </c>
    </row>
    <row r="175" s="2" customFormat="1" ht="16.5" customHeight="1">
      <c r="A175" s="39"/>
      <c r="B175" s="40"/>
      <c r="C175" s="205" t="s">
        <v>345</v>
      </c>
      <c r="D175" s="205" t="s">
        <v>121</v>
      </c>
      <c r="E175" s="206" t="s">
        <v>346</v>
      </c>
      <c r="F175" s="207" t="s">
        <v>347</v>
      </c>
      <c r="G175" s="208" t="s">
        <v>236</v>
      </c>
      <c r="H175" s="209">
        <v>40</v>
      </c>
      <c r="I175" s="210"/>
      <c r="J175" s="211">
        <f>ROUND(I175*H175,2)</f>
        <v>0</v>
      </c>
      <c r="K175" s="207" t="s">
        <v>19</v>
      </c>
      <c r="L175" s="45"/>
      <c r="M175" s="212" t="s">
        <v>19</v>
      </c>
      <c r="N175" s="213" t="s">
        <v>43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136</v>
      </c>
      <c r="AT175" s="216" t="s">
        <v>121</v>
      </c>
      <c r="AU175" s="216" t="s">
        <v>82</v>
      </c>
      <c r="AY175" s="18" t="s">
        <v>118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136</v>
      </c>
      <c r="BM175" s="216" t="s">
        <v>863</v>
      </c>
    </row>
    <row r="176" s="2" customFormat="1">
      <c r="A176" s="39"/>
      <c r="B176" s="40"/>
      <c r="C176" s="41"/>
      <c r="D176" s="218" t="s">
        <v>128</v>
      </c>
      <c r="E176" s="41"/>
      <c r="F176" s="219" t="s">
        <v>347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128</v>
      </c>
      <c r="AU176" s="18" t="s">
        <v>82</v>
      </c>
    </row>
    <row r="177" s="14" customFormat="1">
      <c r="A177" s="14"/>
      <c r="B177" s="233"/>
      <c r="C177" s="234"/>
      <c r="D177" s="218" t="s">
        <v>129</v>
      </c>
      <c r="E177" s="235" t="s">
        <v>19</v>
      </c>
      <c r="F177" s="236" t="s">
        <v>864</v>
      </c>
      <c r="G177" s="234"/>
      <c r="H177" s="237">
        <v>40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3" t="s">
        <v>129</v>
      </c>
      <c r="AU177" s="243" t="s">
        <v>82</v>
      </c>
      <c r="AV177" s="14" t="s">
        <v>82</v>
      </c>
      <c r="AW177" s="14" t="s">
        <v>33</v>
      </c>
      <c r="AX177" s="14" t="s">
        <v>80</v>
      </c>
      <c r="AY177" s="243" t="s">
        <v>118</v>
      </c>
    </row>
    <row r="178" s="2" customFormat="1" ht="16.5" customHeight="1">
      <c r="A178" s="39"/>
      <c r="B178" s="40"/>
      <c r="C178" s="205" t="s">
        <v>350</v>
      </c>
      <c r="D178" s="205" t="s">
        <v>121</v>
      </c>
      <c r="E178" s="206" t="s">
        <v>351</v>
      </c>
      <c r="F178" s="207" t="s">
        <v>352</v>
      </c>
      <c r="G178" s="208" t="s">
        <v>342</v>
      </c>
      <c r="H178" s="209">
        <v>156.78999999999999</v>
      </c>
      <c r="I178" s="210"/>
      <c r="J178" s="211">
        <f>ROUND(I178*H178,2)</f>
        <v>0</v>
      </c>
      <c r="K178" s="207" t="s">
        <v>199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136</v>
      </c>
      <c r="AT178" s="216" t="s">
        <v>121</v>
      </c>
      <c r="AU178" s="216" t="s">
        <v>82</v>
      </c>
      <c r="AY178" s="18" t="s">
        <v>118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136</v>
      </c>
      <c r="BM178" s="216" t="s">
        <v>353</v>
      </c>
    </row>
    <row r="179" s="2" customFormat="1">
      <c r="A179" s="39"/>
      <c r="B179" s="40"/>
      <c r="C179" s="41"/>
      <c r="D179" s="218" t="s">
        <v>128</v>
      </c>
      <c r="E179" s="41"/>
      <c r="F179" s="219" t="s">
        <v>354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128</v>
      </c>
      <c r="AU179" s="18" t="s">
        <v>82</v>
      </c>
    </row>
    <row r="180" s="2" customFormat="1">
      <c r="A180" s="39"/>
      <c r="B180" s="40"/>
      <c r="C180" s="41"/>
      <c r="D180" s="247" t="s">
        <v>202</v>
      </c>
      <c r="E180" s="41"/>
      <c r="F180" s="248" t="s">
        <v>355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202</v>
      </c>
      <c r="AU180" s="18" t="s">
        <v>82</v>
      </c>
    </row>
    <row r="181" s="14" customFormat="1">
      <c r="A181" s="14"/>
      <c r="B181" s="233"/>
      <c r="C181" s="234"/>
      <c r="D181" s="218" t="s">
        <v>129</v>
      </c>
      <c r="E181" s="235" t="s">
        <v>19</v>
      </c>
      <c r="F181" s="236" t="s">
        <v>865</v>
      </c>
      <c r="G181" s="234"/>
      <c r="H181" s="237">
        <v>156.78999999999999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3" t="s">
        <v>129</v>
      </c>
      <c r="AU181" s="243" t="s">
        <v>82</v>
      </c>
      <c r="AV181" s="14" t="s">
        <v>82</v>
      </c>
      <c r="AW181" s="14" t="s">
        <v>33</v>
      </c>
      <c r="AX181" s="14" t="s">
        <v>80</v>
      </c>
      <c r="AY181" s="243" t="s">
        <v>118</v>
      </c>
    </row>
    <row r="182" s="2" customFormat="1" ht="16.5" customHeight="1">
      <c r="A182" s="39"/>
      <c r="B182" s="40"/>
      <c r="C182" s="205" t="s">
        <v>357</v>
      </c>
      <c r="D182" s="205" t="s">
        <v>121</v>
      </c>
      <c r="E182" s="206" t="s">
        <v>358</v>
      </c>
      <c r="F182" s="207" t="s">
        <v>359</v>
      </c>
      <c r="G182" s="208" t="s">
        <v>236</v>
      </c>
      <c r="H182" s="209">
        <v>78.394999999999996</v>
      </c>
      <c r="I182" s="210"/>
      <c r="J182" s="211">
        <f>ROUND(I182*H182,2)</f>
        <v>0</v>
      </c>
      <c r="K182" s="207" t="s">
        <v>199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136</v>
      </c>
      <c r="AT182" s="216" t="s">
        <v>121</v>
      </c>
      <c r="AU182" s="216" t="s">
        <v>82</v>
      </c>
      <c r="AY182" s="18" t="s">
        <v>118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136</v>
      </c>
      <c r="BM182" s="216" t="s">
        <v>360</v>
      </c>
    </row>
    <row r="183" s="2" customFormat="1">
      <c r="A183" s="39"/>
      <c r="B183" s="40"/>
      <c r="C183" s="41"/>
      <c r="D183" s="218" t="s">
        <v>128</v>
      </c>
      <c r="E183" s="41"/>
      <c r="F183" s="219" t="s">
        <v>361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128</v>
      </c>
      <c r="AU183" s="18" t="s">
        <v>82</v>
      </c>
    </row>
    <row r="184" s="2" customFormat="1">
      <c r="A184" s="39"/>
      <c r="B184" s="40"/>
      <c r="C184" s="41"/>
      <c r="D184" s="247" t="s">
        <v>202</v>
      </c>
      <c r="E184" s="41"/>
      <c r="F184" s="248" t="s">
        <v>362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202</v>
      </c>
      <c r="AU184" s="18" t="s">
        <v>82</v>
      </c>
    </row>
    <row r="185" s="2" customFormat="1" ht="16.5" customHeight="1">
      <c r="A185" s="39"/>
      <c r="B185" s="40"/>
      <c r="C185" s="205" t="s">
        <v>363</v>
      </c>
      <c r="D185" s="205" t="s">
        <v>121</v>
      </c>
      <c r="E185" s="206" t="s">
        <v>364</v>
      </c>
      <c r="F185" s="207" t="s">
        <v>365</v>
      </c>
      <c r="G185" s="208" t="s">
        <v>236</v>
      </c>
      <c r="H185" s="209">
        <v>37.895000000000003</v>
      </c>
      <c r="I185" s="210"/>
      <c r="J185" s="211">
        <f>ROUND(I185*H185,2)</f>
        <v>0</v>
      </c>
      <c r="K185" s="207" t="s">
        <v>199</v>
      </c>
      <c r="L185" s="45"/>
      <c r="M185" s="212" t="s">
        <v>19</v>
      </c>
      <c r="N185" s="213" t="s">
        <v>43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136</v>
      </c>
      <c r="AT185" s="216" t="s">
        <v>121</v>
      </c>
      <c r="AU185" s="216" t="s">
        <v>82</v>
      </c>
      <c r="AY185" s="18" t="s">
        <v>118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80</v>
      </c>
      <c r="BK185" s="217">
        <f>ROUND(I185*H185,2)</f>
        <v>0</v>
      </c>
      <c r="BL185" s="18" t="s">
        <v>136</v>
      </c>
      <c r="BM185" s="216" t="s">
        <v>366</v>
      </c>
    </row>
    <row r="186" s="2" customFormat="1">
      <c r="A186" s="39"/>
      <c r="B186" s="40"/>
      <c r="C186" s="41"/>
      <c r="D186" s="218" t="s">
        <v>128</v>
      </c>
      <c r="E186" s="41"/>
      <c r="F186" s="219" t="s">
        <v>367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128</v>
      </c>
      <c r="AU186" s="18" t="s">
        <v>82</v>
      </c>
    </row>
    <row r="187" s="2" customFormat="1">
      <c r="A187" s="39"/>
      <c r="B187" s="40"/>
      <c r="C187" s="41"/>
      <c r="D187" s="247" t="s">
        <v>202</v>
      </c>
      <c r="E187" s="41"/>
      <c r="F187" s="248" t="s">
        <v>368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202</v>
      </c>
      <c r="AU187" s="18" t="s">
        <v>82</v>
      </c>
    </row>
    <row r="188" s="13" customFormat="1">
      <c r="A188" s="13"/>
      <c r="B188" s="223"/>
      <c r="C188" s="224"/>
      <c r="D188" s="218" t="s">
        <v>129</v>
      </c>
      <c r="E188" s="225" t="s">
        <v>19</v>
      </c>
      <c r="F188" s="226" t="s">
        <v>369</v>
      </c>
      <c r="G188" s="224"/>
      <c r="H188" s="225" t="s">
        <v>19</v>
      </c>
      <c r="I188" s="227"/>
      <c r="J188" s="224"/>
      <c r="K188" s="224"/>
      <c r="L188" s="228"/>
      <c r="M188" s="229"/>
      <c r="N188" s="230"/>
      <c r="O188" s="230"/>
      <c r="P188" s="230"/>
      <c r="Q188" s="230"/>
      <c r="R188" s="230"/>
      <c r="S188" s="230"/>
      <c r="T188" s="23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2" t="s">
        <v>129</v>
      </c>
      <c r="AU188" s="232" t="s">
        <v>82</v>
      </c>
      <c r="AV188" s="13" t="s">
        <v>80</v>
      </c>
      <c r="AW188" s="13" t="s">
        <v>33</v>
      </c>
      <c r="AX188" s="13" t="s">
        <v>72</v>
      </c>
      <c r="AY188" s="232" t="s">
        <v>118</v>
      </c>
    </row>
    <row r="189" s="14" customFormat="1">
      <c r="A189" s="14"/>
      <c r="B189" s="233"/>
      <c r="C189" s="234"/>
      <c r="D189" s="218" t="s">
        <v>129</v>
      </c>
      <c r="E189" s="235" t="s">
        <v>19</v>
      </c>
      <c r="F189" s="236" t="s">
        <v>856</v>
      </c>
      <c r="G189" s="234"/>
      <c r="H189" s="237">
        <v>37.895000000000003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3" t="s">
        <v>129</v>
      </c>
      <c r="AU189" s="243" t="s">
        <v>82</v>
      </c>
      <c r="AV189" s="14" t="s">
        <v>82</v>
      </c>
      <c r="AW189" s="14" t="s">
        <v>33</v>
      </c>
      <c r="AX189" s="14" t="s">
        <v>80</v>
      </c>
      <c r="AY189" s="243" t="s">
        <v>118</v>
      </c>
    </row>
    <row r="190" s="2" customFormat="1" ht="16.5" customHeight="1">
      <c r="A190" s="39"/>
      <c r="B190" s="40"/>
      <c r="C190" s="260" t="s">
        <v>370</v>
      </c>
      <c r="D190" s="260" t="s">
        <v>339</v>
      </c>
      <c r="E190" s="261" t="s">
        <v>340</v>
      </c>
      <c r="F190" s="262" t="s">
        <v>341</v>
      </c>
      <c r="G190" s="263" t="s">
        <v>342</v>
      </c>
      <c r="H190" s="264">
        <v>75.790000000000006</v>
      </c>
      <c r="I190" s="265"/>
      <c r="J190" s="266">
        <f>ROUND(I190*H190,2)</f>
        <v>0</v>
      </c>
      <c r="K190" s="262" t="s">
        <v>199</v>
      </c>
      <c r="L190" s="267"/>
      <c r="M190" s="268" t="s">
        <v>19</v>
      </c>
      <c r="N190" s="269" t="s">
        <v>43</v>
      </c>
      <c r="O190" s="85"/>
      <c r="P190" s="214">
        <f>O190*H190</f>
        <v>0</v>
      </c>
      <c r="Q190" s="214">
        <v>1</v>
      </c>
      <c r="R190" s="214">
        <f>Q190*H190</f>
        <v>75.790000000000006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245</v>
      </c>
      <c r="AT190" s="216" t="s">
        <v>339</v>
      </c>
      <c r="AU190" s="216" t="s">
        <v>82</v>
      </c>
      <c r="AY190" s="18" t="s">
        <v>118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136</v>
      </c>
      <c r="BM190" s="216" t="s">
        <v>371</v>
      </c>
    </row>
    <row r="191" s="2" customFormat="1">
      <c r="A191" s="39"/>
      <c r="B191" s="40"/>
      <c r="C191" s="41"/>
      <c r="D191" s="218" t="s">
        <v>128</v>
      </c>
      <c r="E191" s="41"/>
      <c r="F191" s="219" t="s">
        <v>341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128</v>
      </c>
      <c r="AU191" s="18" t="s">
        <v>82</v>
      </c>
    </row>
    <row r="192" s="14" customFormat="1">
      <c r="A192" s="14"/>
      <c r="B192" s="233"/>
      <c r="C192" s="234"/>
      <c r="D192" s="218" t="s">
        <v>129</v>
      </c>
      <c r="E192" s="234"/>
      <c r="F192" s="236" t="s">
        <v>866</v>
      </c>
      <c r="G192" s="234"/>
      <c r="H192" s="237">
        <v>75.790000000000006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3" t="s">
        <v>129</v>
      </c>
      <c r="AU192" s="243" t="s">
        <v>82</v>
      </c>
      <c r="AV192" s="14" t="s">
        <v>82</v>
      </c>
      <c r="AW192" s="14" t="s">
        <v>4</v>
      </c>
      <c r="AX192" s="14" t="s">
        <v>80</v>
      </c>
      <c r="AY192" s="243" t="s">
        <v>118</v>
      </c>
    </row>
    <row r="193" s="2" customFormat="1" ht="16.5" customHeight="1">
      <c r="A193" s="39"/>
      <c r="B193" s="40"/>
      <c r="C193" s="205" t="s">
        <v>373</v>
      </c>
      <c r="D193" s="205" t="s">
        <v>121</v>
      </c>
      <c r="E193" s="206" t="s">
        <v>374</v>
      </c>
      <c r="F193" s="207" t="s">
        <v>375</v>
      </c>
      <c r="G193" s="208" t="s">
        <v>198</v>
      </c>
      <c r="H193" s="209">
        <v>2</v>
      </c>
      <c r="I193" s="210"/>
      <c r="J193" s="211">
        <f>ROUND(I193*H193,2)</f>
        <v>0</v>
      </c>
      <c r="K193" s="207" t="s">
        <v>199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0.021350000000000001</v>
      </c>
      <c r="R193" s="214">
        <f>Q193*H193</f>
        <v>0.042700000000000002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136</v>
      </c>
      <c r="AT193" s="216" t="s">
        <v>121</v>
      </c>
      <c r="AU193" s="216" t="s">
        <v>82</v>
      </c>
      <c r="AY193" s="18" t="s">
        <v>118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80</v>
      </c>
      <c r="BK193" s="217">
        <f>ROUND(I193*H193,2)</f>
        <v>0</v>
      </c>
      <c r="BL193" s="18" t="s">
        <v>136</v>
      </c>
      <c r="BM193" s="216" t="s">
        <v>376</v>
      </c>
    </row>
    <row r="194" s="2" customFormat="1">
      <c r="A194" s="39"/>
      <c r="B194" s="40"/>
      <c r="C194" s="41"/>
      <c r="D194" s="218" t="s">
        <v>128</v>
      </c>
      <c r="E194" s="41"/>
      <c r="F194" s="219" t="s">
        <v>377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128</v>
      </c>
      <c r="AU194" s="18" t="s">
        <v>82</v>
      </c>
    </row>
    <row r="195" s="2" customFormat="1">
      <c r="A195" s="39"/>
      <c r="B195" s="40"/>
      <c r="C195" s="41"/>
      <c r="D195" s="247" t="s">
        <v>202</v>
      </c>
      <c r="E195" s="41"/>
      <c r="F195" s="248" t="s">
        <v>378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202</v>
      </c>
      <c r="AU195" s="18" t="s">
        <v>82</v>
      </c>
    </row>
    <row r="196" s="2" customFormat="1" ht="16.5" customHeight="1">
      <c r="A196" s="39"/>
      <c r="B196" s="40"/>
      <c r="C196" s="205" t="s">
        <v>380</v>
      </c>
      <c r="D196" s="205" t="s">
        <v>121</v>
      </c>
      <c r="E196" s="206" t="s">
        <v>867</v>
      </c>
      <c r="F196" s="207" t="s">
        <v>868</v>
      </c>
      <c r="G196" s="208" t="s">
        <v>198</v>
      </c>
      <c r="H196" s="209">
        <v>2</v>
      </c>
      <c r="I196" s="210"/>
      <c r="J196" s="211">
        <f>ROUND(I196*H196,2)</f>
        <v>0</v>
      </c>
      <c r="K196" s="207" t="s">
        <v>199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0.038429999999999999</v>
      </c>
      <c r="R196" s="214">
        <f>Q196*H196</f>
        <v>0.076859999999999998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136</v>
      </c>
      <c r="AT196" s="216" t="s">
        <v>121</v>
      </c>
      <c r="AU196" s="216" t="s">
        <v>82</v>
      </c>
      <c r="AY196" s="18" t="s">
        <v>118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136</v>
      </c>
      <c r="BM196" s="216" t="s">
        <v>869</v>
      </c>
    </row>
    <row r="197" s="2" customFormat="1">
      <c r="A197" s="39"/>
      <c r="B197" s="40"/>
      <c r="C197" s="41"/>
      <c r="D197" s="218" t="s">
        <v>128</v>
      </c>
      <c r="E197" s="41"/>
      <c r="F197" s="219" t="s">
        <v>870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128</v>
      </c>
      <c r="AU197" s="18" t="s">
        <v>82</v>
      </c>
    </row>
    <row r="198" s="2" customFormat="1">
      <c r="A198" s="39"/>
      <c r="B198" s="40"/>
      <c r="C198" s="41"/>
      <c r="D198" s="247" t="s">
        <v>202</v>
      </c>
      <c r="E198" s="41"/>
      <c r="F198" s="248" t="s">
        <v>871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202</v>
      </c>
      <c r="AU198" s="18" t="s">
        <v>82</v>
      </c>
    </row>
    <row r="199" s="12" customFormat="1" ht="22.8" customHeight="1">
      <c r="A199" s="12"/>
      <c r="B199" s="189"/>
      <c r="C199" s="190"/>
      <c r="D199" s="191" t="s">
        <v>71</v>
      </c>
      <c r="E199" s="203" t="s">
        <v>82</v>
      </c>
      <c r="F199" s="203" t="s">
        <v>379</v>
      </c>
      <c r="G199" s="190"/>
      <c r="H199" s="190"/>
      <c r="I199" s="193"/>
      <c r="J199" s="204">
        <f>BK199</f>
        <v>0</v>
      </c>
      <c r="K199" s="190"/>
      <c r="L199" s="195"/>
      <c r="M199" s="196"/>
      <c r="N199" s="197"/>
      <c r="O199" s="197"/>
      <c r="P199" s="198">
        <f>SUM(P200:P251)</f>
        <v>0</v>
      </c>
      <c r="Q199" s="197"/>
      <c r="R199" s="198">
        <f>SUM(R200:R251)</f>
        <v>11.67525</v>
      </c>
      <c r="S199" s="197"/>
      <c r="T199" s="199">
        <f>SUM(T200:T251)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0" t="s">
        <v>80</v>
      </c>
      <c r="AT199" s="201" t="s">
        <v>71</v>
      </c>
      <c r="AU199" s="201" t="s">
        <v>80</v>
      </c>
      <c r="AY199" s="200" t="s">
        <v>118</v>
      </c>
      <c r="BK199" s="202">
        <f>SUM(BK200:BK251)</f>
        <v>0</v>
      </c>
    </row>
    <row r="200" s="2" customFormat="1" ht="16.5" customHeight="1">
      <c r="A200" s="39"/>
      <c r="B200" s="40"/>
      <c r="C200" s="205" t="s">
        <v>386</v>
      </c>
      <c r="D200" s="205" t="s">
        <v>121</v>
      </c>
      <c r="E200" s="206" t="s">
        <v>381</v>
      </c>
      <c r="F200" s="207" t="s">
        <v>382</v>
      </c>
      <c r="G200" s="208" t="s">
        <v>236</v>
      </c>
      <c r="H200" s="209">
        <v>0.504</v>
      </c>
      <c r="I200" s="210"/>
      <c r="J200" s="211">
        <f>ROUND(I200*H200,2)</f>
        <v>0</v>
      </c>
      <c r="K200" s="207" t="s">
        <v>199</v>
      </c>
      <c r="L200" s="45"/>
      <c r="M200" s="212" t="s">
        <v>19</v>
      </c>
      <c r="N200" s="213" t="s">
        <v>43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136</v>
      </c>
      <c r="AT200" s="216" t="s">
        <v>121</v>
      </c>
      <c r="AU200" s="216" t="s">
        <v>82</v>
      </c>
      <c r="AY200" s="18" t="s">
        <v>118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136</v>
      </c>
      <c r="BM200" s="216" t="s">
        <v>383</v>
      </c>
    </row>
    <row r="201" s="2" customFormat="1">
      <c r="A201" s="39"/>
      <c r="B201" s="40"/>
      <c r="C201" s="41"/>
      <c r="D201" s="218" t="s">
        <v>128</v>
      </c>
      <c r="E201" s="41"/>
      <c r="F201" s="219" t="s">
        <v>382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128</v>
      </c>
      <c r="AU201" s="18" t="s">
        <v>82</v>
      </c>
    </row>
    <row r="202" s="2" customFormat="1">
      <c r="A202" s="39"/>
      <c r="B202" s="40"/>
      <c r="C202" s="41"/>
      <c r="D202" s="247" t="s">
        <v>202</v>
      </c>
      <c r="E202" s="41"/>
      <c r="F202" s="248" t="s">
        <v>384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202</v>
      </c>
      <c r="AU202" s="18" t="s">
        <v>82</v>
      </c>
    </row>
    <row r="203" s="14" customFormat="1">
      <c r="A203" s="14"/>
      <c r="B203" s="233"/>
      <c r="C203" s="234"/>
      <c r="D203" s="218" t="s">
        <v>129</v>
      </c>
      <c r="E203" s="235" t="s">
        <v>19</v>
      </c>
      <c r="F203" s="236" t="s">
        <v>872</v>
      </c>
      <c r="G203" s="234"/>
      <c r="H203" s="237">
        <v>0.504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3" t="s">
        <v>129</v>
      </c>
      <c r="AU203" s="243" t="s">
        <v>82</v>
      </c>
      <c r="AV203" s="14" t="s">
        <v>82</v>
      </c>
      <c r="AW203" s="14" t="s">
        <v>33</v>
      </c>
      <c r="AX203" s="14" t="s">
        <v>80</v>
      </c>
      <c r="AY203" s="243" t="s">
        <v>118</v>
      </c>
    </row>
    <row r="204" s="2" customFormat="1" ht="16.5" customHeight="1">
      <c r="A204" s="39"/>
      <c r="B204" s="40"/>
      <c r="C204" s="205" t="s">
        <v>395</v>
      </c>
      <c r="D204" s="205" t="s">
        <v>121</v>
      </c>
      <c r="E204" s="206" t="s">
        <v>387</v>
      </c>
      <c r="F204" s="207" t="s">
        <v>388</v>
      </c>
      <c r="G204" s="208" t="s">
        <v>389</v>
      </c>
      <c r="H204" s="209">
        <v>50</v>
      </c>
      <c r="I204" s="210"/>
      <c r="J204" s="211">
        <f>ROUND(I204*H204,2)</f>
        <v>0</v>
      </c>
      <c r="K204" s="207" t="s">
        <v>199</v>
      </c>
      <c r="L204" s="45"/>
      <c r="M204" s="212" t="s">
        <v>19</v>
      </c>
      <c r="N204" s="213" t="s">
        <v>43</v>
      </c>
      <c r="O204" s="85"/>
      <c r="P204" s="214">
        <f>O204*H204</f>
        <v>0</v>
      </c>
      <c r="Q204" s="214">
        <v>0.00027999999999999998</v>
      </c>
      <c r="R204" s="214">
        <f>Q204*H204</f>
        <v>0.013999999999999999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136</v>
      </c>
      <c r="AT204" s="216" t="s">
        <v>121</v>
      </c>
      <c r="AU204" s="216" t="s">
        <v>82</v>
      </c>
      <c r="AY204" s="18" t="s">
        <v>118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80</v>
      </c>
      <c r="BK204" s="217">
        <f>ROUND(I204*H204,2)</f>
        <v>0</v>
      </c>
      <c r="BL204" s="18" t="s">
        <v>136</v>
      </c>
      <c r="BM204" s="216" t="s">
        <v>390</v>
      </c>
    </row>
    <row r="205" s="2" customFormat="1">
      <c r="A205" s="39"/>
      <c r="B205" s="40"/>
      <c r="C205" s="41"/>
      <c r="D205" s="218" t="s">
        <v>128</v>
      </c>
      <c r="E205" s="41"/>
      <c r="F205" s="219" t="s">
        <v>391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128</v>
      </c>
      <c r="AU205" s="18" t="s">
        <v>82</v>
      </c>
    </row>
    <row r="206" s="2" customFormat="1">
      <c r="A206" s="39"/>
      <c r="B206" s="40"/>
      <c r="C206" s="41"/>
      <c r="D206" s="247" t="s">
        <v>202</v>
      </c>
      <c r="E206" s="41"/>
      <c r="F206" s="248" t="s">
        <v>392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202</v>
      </c>
      <c r="AU206" s="18" t="s">
        <v>82</v>
      </c>
    </row>
    <row r="207" s="13" customFormat="1">
      <c r="A207" s="13"/>
      <c r="B207" s="223"/>
      <c r="C207" s="224"/>
      <c r="D207" s="218" t="s">
        <v>129</v>
      </c>
      <c r="E207" s="225" t="s">
        <v>19</v>
      </c>
      <c r="F207" s="226" t="s">
        <v>393</v>
      </c>
      <c r="G207" s="224"/>
      <c r="H207" s="225" t="s">
        <v>19</v>
      </c>
      <c r="I207" s="227"/>
      <c r="J207" s="224"/>
      <c r="K207" s="224"/>
      <c r="L207" s="228"/>
      <c r="M207" s="229"/>
      <c r="N207" s="230"/>
      <c r="O207" s="230"/>
      <c r="P207" s="230"/>
      <c r="Q207" s="230"/>
      <c r="R207" s="230"/>
      <c r="S207" s="230"/>
      <c r="T207" s="23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2" t="s">
        <v>129</v>
      </c>
      <c r="AU207" s="232" t="s">
        <v>82</v>
      </c>
      <c r="AV207" s="13" t="s">
        <v>80</v>
      </c>
      <c r="AW207" s="13" t="s">
        <v>33</v>
      </c>
      <c r="AX207" s="13" t="s">
        <v>72</v>
      </c>
      <c r="AY207" s="232" t="s">
        <v>118</v>
      </c>
    </row>
    <row r="208" s="14" customFormat="1">
      <c r="A208" s="14"/>
      <c r="B208" s="233"/>
      <c r="C208" s="234"/>
      <c r="D208" s="218" t="s">
        <v>129</v>
      </c>
      <c r="E208" s="235" t="s">
        <v>19</v>
      </c>
      <c r="F208" s="236" t="s">
        <v>394</v>
      </c>
      <c r="G208" s="234"/>
      <c r="H208" s="237">
        <v>50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3" t="s">
        <v>129</v>
      </c>
      <c r="AU208" s="243" t="s">
        <v>82</v>
      </c>
      <c r="AV208" s="14" t="s">
        <v>82</v>
      </c>
      <c r="AW208" s="14" t="s">
        <v>33</v>
      </c>
      <c r="AX208" s="14" t="s">
        <v>80</v>
      </c>
      <c r="AY208" s="243" t="s">
        <v>118</v>
      </c>
    </row>
    <row r="209" s="2" customFormat="1" ht="16.5" customHeight="1">
      <c r="A209" s="39"/>
      <c r="B209" s="40"/>
      <c r="C209" s="205" t="s">
        <v>400</v>
      </c>
      <c r="D209" s="205" t="s">
        <v>121</v>
      </c>
      <c r="E209" s="206" t="s">
        <v>396</v>
      </c>
      <c r="F209" s="207" t="s">
        <v>397</v>
      </c>
      <c r="G209" s="208" t="s">
        <v>389</v>
      </c>
      <c r="H209" s="209">
        <v>50</v>
      </c>
      <c r="I209" s="210"/>
      <c r="J209" s="211">
        <f>ROUND(I209*H209,2)</f>
        <v>0</v>
      </c>
      <c r="K209" s="207" t="s">
        <v>199</v>
      </c>
      <c r="L209" s="45"/>
      <c r="M209" s="212" t="s">
        <v>19</v>
      </c>
      <c r="N209" s="213" t="s">
        <v>43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136</v>
      </c>
      <c r="AT209" s="216" t="s">
        <v>121</v>
      </c>
      <c r="AU209" s="216" t="s">
        <v>82</v>
      </c>
      <c r="AY209" s="18" t="s">
        <v>118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80</v>
      </c>
      <c r="BK209" s="217">
        <f>ROUND(I209*H209,2)</f>
        <v>0</v>
      </c>
      <c r="BL209" s="18" t="s">
        <v>136</v>
      </c>
      <c r="BM209" s="216" t="s">
        <v>873</v>
      </c>
    </row>
    <row r="210" s="2" customFormat="1">
      <c r="A210" s="39"/>
      <c r="B210" s="40"/>
      <c r="C210" s="41"/>
      <c r="D210" s="218" t="s">
        <v>128</v>
      </c>
      <c r="E210" s="41"/>
      <c r="F210" s="219" t="s">
        <v>397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128</v>
      </c>
      <c r="AU210" s="18" t="s">
        <v>82</v>
      </c>
    </row>
    <row r="211" s="2" customFormat="1">
      <c r="A211" s="39"/>
      <c r="B211" s="40"/>
      <c r="C211" s="41"/>
      <c r="D211" s="247" t="s">
        <v>202</v>
      </c>
      <c r="E211" s="41"/>
      <c r="F211" s="248" t="s">
        <v>399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202</v>
      </c>
      <c r="AU211" s="18" t="s">
        <v>82</v>
      </c>
    </row>
    <row r="212" s="14" customFormat="1">
      <c r="A212" s="14"/>
      <c r="B212" s="233"/>
      <c r="C212" s="234"/>
      <c r="D212" s="218" t="s">
        <v>129</v>
      </c>
      <c r="E212" s="235" t="s">
        <v>19</v>
      </c>
      <c r="F212" s="236" t="s">
        <v>394</v>
      </c>
      <c r="G212" s="234"/>
      <c r="H212" s="237">
        <v>50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3" t="s">
        <v>129</v>
      </c>
      <c r="AU212" s="243" t="s">
        <v>82</v>
      </c>
      <c r="AV212" s="14" t="s">
        <v>82</v>
      </c>
      <c r="AW212" s="14" t="s">
        <v>33</v>
      </c>
      <c r="AX212" s="14" t="s">
        <v>80</v>
      </c>
      <c r="AY212" s="243" t="s">
        <v>118</v>
      </c>
    </row>
    <row r="213" s="2" customFormat="1" ht="21.75" customHeight="1">
      <c r="A213" s="39"/>
      <c r="B213" s="40"/>
      <c r="C213" s="205" t="s">
        <v>408</v>
      </c>
      <c r="D213" s="205" t="s">
        <v>121</v>
      </c>
      <c r="E213" s="206" t="s">
        <v>401</v>
      </c>
      <c r="F213" s="207" t="s">
        <v>402</v>
      </c>
      <c r="G213" s="208" t="s">
        <v>222</v>
      </c>
      <c r="H213" s="209">
        <v>16</v>
      </c>
      <c r="I213" s="210"/>
      <c r="J213" s="211">
        <f>ROUND(I213*H213,2)</f>
        <v>0</v>
      </c>
      <c r="K213" s="207" t="s">
        <v>199</v>
      </c>
      <c r="L213" s="45"/>
      <c r="M213" s="212" t="s">
        <v>19</v>
      </c>
      <c r="N213" s="213" t="s">
        <v>43</v>
      </c>
      <c r="O213" s="85"/>
      <c r="P213" s="214">
        <f>O213*H213</f>
        <v>0</v>
      </c>
      <c r="Q213" s="214">
        <v>0.00014999999999999999</v>
      </c>
      <c r="R213" s="214">
        <f>Q213*H213</f>
        <v>0.0023999999999999998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136</v>
      </c>
      <c r="AT213" s="216" t="s">
        <v>121</v>
      </c>
      <c r="AU213" s="216" t="s">
        <v>82</v>
      </c>
      <c r="AY213" s="18" t="s">
        <v>118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80</v>
      </c>
      <c r="BK213" s="217">
        <f>ROUND(I213*H213,2)</f>
        <v>0</v>
      </c>
      <c r="BL213" s="18" t="s">
        <v>136</v>
      </c>
      <c r="BM213" s="216" t="s">
        <v>403</v>
      </c>
    </row>
    <row r="214" s="2" customFormat="1">
      <c r="A214" s="39"/>
      <c r="B214" s="40"/>
      <c r="C214" s="41"/>
      <c r="D214" s="218" t="s">
        <v>128</v>
      </c>
      <c r="E214" s="41"/>
      <c r="F214" s="219" t="s">
        <v>404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128</v>
      </c>
      <c r="AU214" s="18" t="s">
        <v>82</v>
      </c>
    </row>
    <row r="215" s="2" customFormat="1">
      <c r="A215" s="39"/>
      <c r="B215" s="40"/>
      <c r="C215" s="41"/>
      <c r="D215" s="247" t="s">
        <v>202</v>
      </c>
      <c r="E215" s="41"/>
      <c r="F215" s="248" t="s">
        <v>405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202</v>
      </c>
      <c r="AU215" s="18" t="s">
        <v>82</v>
      </c>
    </row>
    <row r="216" s="13" customFormat="1">
      <c r="A216" s="13"/>
      <c r="B216" s="223"/>
      <c r="C216" s="224"/>
      <c r="D216" s="218" t="s">
        <v>129</v>
      </c>
      <c r="E216" s="225" t="s">
        <v>19</v>
      </c>
      <c r="F216" s="226" t="s">
        <v>406</v>
      </c>
      <c r="G216" s="224"/>
      <c r="H216" s="225" t="s">
        <v>19</v>
      </c>
      <c r="I216" s="227"/>
      <c r="J216" s="224"/>
      <c r="K216" s="224"/>
      <c r="L216" s="228"/>
      <c r="M216" s="229"/>
      <c r="N216" s="230"/>
      <c r="O216" s="230"/>
      <c r="P216" s="230"/>
      <c r="Q216" s="230"/>
      <c r="R216" s="230"/>
      <c r="S216" s="230"/>
      <c r="T216" s="23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2" t="s">
        <v>129</v>
      </c>
      <c r="AU216" s="232" t="s">
        <v>82</v>
      </c>
      <c r="AV216" s="13" t="s">
        <v>80</v>
      </c>
      <c r="AW216" s="13" t="s">
        <v>33</v>
      </c>
      <c r="AX216" s="13" t="s">
        <v>72</v>
      </c>
      <c r="AY216" s="232" t="s">
        <v>118</v>
      </c>
    </row>
    <row r="217" s="14" customFormat="1">
      <c r="A217" s="14"/>
      <c r="B217" s="233"/>
      <c r="C217" s="234"/>
      <c r="D217" s="218" t="s">
        <v>129</v>
      </c>
      <c r="E217" s="235" t="s">
        <v>19</v>
      </c>
      <c r="F217" s="236" t="s">
        <v>407</v>
      </c>
      <c r="G217" s="234"/>
      <c r="H217" s="237">
        <v>16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3" t="s">
        <v>129</v>
      </c>
      <c r="AU217" s="243" t="s">
        <v>82</v>
      </c>
      <c r="AV217" s="14" t="s">
        <v>82</v>
      </c>
      <c r="AW217" s="14" t="s">
        <v>33</v>
      </c>
      <c r="AX217" s="14" t="s">
        <v>80</v>
      </c>
      <c r="AY217" s="243" t="s">
        <v>118</v>
      </c>
    </row>
    <row r="218" s="2" customFormat="1" ht="16.5" customHeight="1">
      <c r="A218" s="39"/>
      <c r="B218" s="40"/>
      <c r="C218" s="260" t="s">
        <v>413</v>
      </c>
      <c r="D218" s="260" t="s">
        <v>339</v>
      </c>
      <c r="E218" s="261" t="s">
        <v>409</v>
      </c>
      <c r="F218" s="262" t="s">
        <v>410</v>
      </c>
      <c r="G218" s="263" t="s">
        <v>342</v>
      </c>
      <c r="H218" s="264">
        <v>7.6970000000000001</v>
      </c>
      <c r="I218" s="265"/>
      <c r="J218" s="266">
        <f>ROUND(I218*H218,2)</f>
        <v>0</v>
      </c>
      <c r="K218" s="262" t="s">
        <v>199</v>
      </c>
      <c r="L218" s="267"/>
      <c r="M218" s="268" t="s">
        <v>19</v>
      </c>
      <c r="N218" s="269" t="s">
        <v>43</v>
      </c>
      <c r="O218" s="85"/>
      <c r="P218" s="214">
        <f>O218*H218</f>
        <v>0</v>
      </c>
      <c r="Q218" s="214">
        <v>1</v>
      </c>
      <c r="R218" s="214">
        <f>Q218*H218</f>
        <v>7.6970000000000001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245</v>
      </c>
      <c r="AT218" s="216" t="s">
        <v>339</v>
      </c>
      <c r="AU218" s="216" t="s">
        <v>82</v>
      </c>
      <c r="AY218" s="18" t="s">
        <v>118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136</v>
      </c>
      <c r="BM218" s="216" t="s">
        <v>874</v>
      </c>
    </row>
    <row r="219" s="2" customFormat="1">
      <c r="A219" s="39"/>
      <c r="B219" s="40"/>
      <c r="C219" s="41"/>
      <c r="D219" s="218" t="s">
        <v>128</v>
      </c>
      <c r="E219" s="41"/>
      <c r="F219" s="219" t="s">
        <v>410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128</v>
      </c>
      <c r="AU219" s="18" t="s">
        <v>82</v>
      </c>
    </row>
    <row r="220" s="13" customFormat="1">
      <c r="A220" s="13"/>
      <c r="B220" s="223"/>
      <c r="C220" s="224"/>
      <c r="D220" s="218" t="s">
        <v>129</v>
      </c>
      <c r="E220" s="225" t="s">
        <v>19</v>
      </c>
      <c r="F220" s="226" t="s">
        <v>406</v>
      </c>
      <c r="G220" s="224"/>
      <c r="H220" s="225" t="s">
        <v>19</v>
      </c>
      <c r="I220" s="227"/>
      <c r="J220" s="224"/>
      <c r="K220" s="224"/>
      <c r="L220" s="228"/>
      <c r="M220" s="229"/>
      <c r="N220" s="230"/>
      <c r="O220" s="230"/>
      <c r="P220" s="230"/>
      <c r="Q220" s="230"/>
      <c r="R220" s="230"/>
      <c r="S220" s="230"/>
      <c r="T220" s="23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2" t="s">
        <v>129</v>
      </c>
      <c r="AU220" s="232" t="s">
        <v>82</v>
      </c>
      <c r="AV220" s="13" t="s">
        <v>80</v>
      </c>
      <c r="AW220" s="13" t="s">
        <v>33</v>
      </c>
      <c r="AX220" s="13" t="s">
        <v>72</v>
      </c>
      <c r="AY220" s="232" t="s">
        <v>118</v>
      </c>
    </row>
    <row r="221" s="14" customFormat="1">
      <c r="A221" s="14"/>
      <c r="B221" s="233"/>
      <c r="C221" s="234"/>
      <c r="D221" s="218" t="s">
        <v>129</v>
      </c>
      <c r="E221" s="235" t="s">
        <v>19</v>
      </c>
      <c r="F221" s="236" t="s">
        <v>412</v>
      </c>
      <c r="G221" s="234"/>
      <c r="H221" s="237">
        <v>7.6970000000000001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3" t="s">
        <v>129</v>
      </c>
      <c r="AU221" s="243" t="s">
        <v>82</v>
      </c>
      <c r="AV221" s="14" t="s">
        <v>82</v>
      </c>
      <c r="AW221" s="14" t="s">
        <v>33</v>
      </c>
      <c r="AX221" s="14" t="s">
        <v>80</v>
      </c>
      <c r="AY221" s="243" t="s">
        <v>118</v>
      </c>
    </row>
    <row r="222" s="2" customFormat="1" ht="16.5" customHeight="1">
      <c r="A222" s="39"/>
      <c r="B222" s="40"/>
      <c r="C222" s="205" t="s">
        <v>421</v>
      </c>
      <c r="D222" s="205" t="s">
        <v>121</v>
      </c>
      <c r="E222" s="206" t="s">
        <v>414</v>
      </c>
      <c r="F222" s="207" t="s">
        <v>415</v>
      </c>
      <c r="G222" s="208" t="s">
        <v>389</v>
      </c>
      <c r="H222" s="209">
        <v>5</v>
      </c>
      <c r="I222" s="210"/>
      <c r="J222" s="211">
        <f>ROUND(I222*H222,2)</f>
        <v>0</v>
      </c>
      <c r="K222" s="207" t="s">
        <v>199</v>
      </c>
      <c r="L222" s="45"/>
      <c r="M222" s="212" t="s">
        <v>19</v>
      </c>
      <c r="N222" s="213" t="s">
        <v>43</v>
      </c>
      <c r="O222" s="85"/>
      <c r="P222" s="214">
        <f>O222*H222</f>
        <v>0</v>
      </c>
      <c r="Q222" s="214">
        <v>0.03739</v>
      </c>
      <c r="R222" s="214">
        <f>Q222*H222</f>
        <v>0.18695000000000001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136</v>
      </c>
      <c r="AT222" s="216" t="s">
        <v>121</v>
      </c>
      <c r="AU222" s="216" t="s">
        <v>82</v>
      </c>
      <c r="AY222" s="18" t="s">
        <v>118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80</v>
      </c>
      <c r="BK222" s="217">
        <f>ROUND(I222*H222,2)</f>
        <v>0</v>
      </c>
      <c r="BL222" s="18" t="s">
        <v>136</v>
      </c>
      <c r="BM222" s="216" t="s">
        <v>416</v>
      </c>
    </row>
    <row r="223" s="2" customFormat="1">
      <c r="A223" s="39"/>
      <c r="B223" s="40"/>
      <c r="C223" s="41"/>
      <c r="D223" s="218" t="s">
        <v>128</v>
      </c>
      <c r="E223" s="41"/>
      <c r="F223" s="219" t="s">
        <v>417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128</v>
      </c>
      <c r="AU223" s="18" t="s">
        <v>82</v>
      </c>
    </row>
    <row r="224" s="2" customFormat="1">
      <c r="A224" s="39"/>
      <c r="B224" s="40"/>
      <c r="C224" s="41"/>
      <c r="D224" s="247" t="s">
        <v>202</v>
      </c>
      <c r="E224" s="41"/>
      <c r="F224" s="248" t="s">
        <v>418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202</v>
      </c>
      <c r="AU224" s="18" t="s">
        <v>82</v>
      </c>
    </row>
    <row r="225" s="13" customFormat="1">
      <c r="A225" s="13"/>
      <c r="B225" s="223"/>
      <c r="C225" s="224"/>
      <c r="D225" s="218" t="s">
        <v>129</v>
      </c>
      <c r="E225" s="225" t="s">
        <v>19</v>
      </c>
      <c r="F225" s="226" t="s">
        <v>875</v>
      </c>
      <c r="G225" s="224"/>
      <c r="H225" s="225" t="s">
        <v>19</v>
      </c>
      <c r="I225" s="227"/>
      <c r="J225" s="224"/>
      <c r="K225" s="224"/>
      <c r="L225" s="228"/>
      <c r="M225" s="229"/>
      <c r="N225" s="230"/>
      <c r="O225" s="230"/>
      <c r="P225" s="230"/>
      <c r="Q225" s="230"/>
      <c r="R225" s="230"/>
      <c r="S225" s="230"/>
      <c r="T225" s="23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2" t="s">
        <v>129</v>
      </c>
      <c r="AU225" s="232" t="s">
        <v>82</v>
      </c>
      <c r="AV225" s="13" t="s">
        <v>80</v>
      </c>
      <c r="AW225" s="13" t="s">
        <v>33</v>
      </c>
      <c r="AX225" s="13" t="s">
        <v>72</v>
      </c>
      <c r="AY225" s="232" t="s">
        <v>118</v>
      </c>
    </row>
    <row r="226" s="14" customFormat="1">
      <c r="A226" s="14"/>
      <c r="B226" s="233"/>
      <c r="C226" s="234"/>
      <c r="D226" s="218" t="s">
        <v>129</v>
      </c>
      <c r="E226" s="235" t="s">
        <v>19</v>
      </c>
      <c r="F226" s="236" t="s">
        <v>420</v>
      </c>
      <c r="G226" s="234"/>
      <c r="H226" s="237">
        <v>5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3" t="s">
        <v>129</v>
      </c>
      <c r="AU226" s="243" t="s">
        <v>82</v>
      </c>
      <c r="AV226" s="14" t="s">
        <v>82</v>
      </c>
      <c r="AW226" s="14" t="s">
        <v>33</v>
      </c>
      <c r="AX226" s="14" t="s">
        <v>80</v>
      </c>
      <c r="AY226" s="243" t="s">
        <v>118</v>
      </c>
    </row>
    <row r="227" s="2" customFormat="1" ht="16.5" customHeight="1">
      <c r="A227" s="39"/>
      <c r="B227" s="40"/>
      <c r="C227" s="205" t="s">
        <v>429</v>
      </c>
      <c r="D227" s="205" t="s">
        <v>121</v>
      </c>
      <c r="E227" s="206" t="s">
        <v>422</v>
      </c>
      <c r="F227" s="207" t="s">
        <v>423</v>
      </c>
      <c r="G227" s="208" t="s">
        <v>389</v>
      </c>
      <c r="H227" s="209">
        <v>40</v>
      </c>
      <c r="I227" s="210"/>
      <c r="J227" s="211">
        <f>ROUND(I227*H227,2)</f>
        <v>0</v>
      </c>
      <c r="K227" s="207" t="s">
        <v>199</v>
      </c>
      <c r="L227" s="45"/>
      <c r="M227" s="212" t="s">
        <v>19</v>
      </c>
      <c r="N227" s="213" t="s">
        <v>43</v>
      </c>
      <c r="O227" s="85"/>
      <c r="P227" s="214">
        <f>O227*H227</f>
        <v>0</v>
      </c>
      <c r="Q227" s="214">
        <v>0.03739</v>
      </c>
      <c r="R227" s="214">
        <f>Q227*H227</f>
        <v>1.4956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136</v>
      </c>
      <c r="AT227" s="216" t="s">
        <v>121</v>
      </c>
      <c r="AU227" s="216" t="s">
        <v>82</v>
      </c>
      <c r="AY227" s="18" t="s">
        <v>118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80</v>
      </c>
      <c r="BK227" s="217">
        <f>ROUND(I227*H227,2)</f>
        <v>0</v>
      </c>
      <c r="BL227" s="18" t="s">
        <v>136</v>
      </c>
      <c r="BM227" s="216" t="s">
        <v>424</v>
      </c>
    </row>
    <row r="228" s="2" customFormat="1">
      <c r="A228" s="39"/>
      <c r="B228" s="40"/>
      <c r="C228" s="41"/>
      <c r="D228" s="218" t="s">
        <v>128</v>
      </c>
      <c r="E228" s="41"/>
      <c r="F228" s="219" t="s">
        <v>425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128</v>
      </c>
      <c r="AU228" s="18" t="s">
        <v>82</v>
      </c>
    </row>
    <row r="229" s="2" customFormat="1">
      <c r="A229" s="39"/>
      <c r="B229" s="40"/>
      <c r="C229" s="41"/>
      <c r="D229" s="247" t="s">
        <v>202</v>
      </c>
      <c r="E229" s="41"/>
      <c r="F229" s="248" t="s">
        <v>426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202</v>
      </c>
      <c r="AU229" s="18" t="s">
        <v>82</v>
      </c>
    </row>
    <row r="230" s="13" customFormat="1">
      <c r="A230" s="13"/>
      <c r="B230" s="223"/>
      <c r="C230" s="224"/>
      <c r="D230" s="218" t="s">
        <v>129</v>
      </c>
      <c r="E230" s="225" t="s">
        <v>19</v>
      </c>
      <c r="F230" s="226" t="s">
        <v>427</v>
      </c>
      <c r="G230" s="224"/>
      <c r="H230" s="225" t="s">
        <v>19</v>
      </c>
      <c r="I230" s="227"/>
      <c r="J230" s="224"/>
      <c r="K230" s="224"/>
      <c r="L230" s="228"/>
      <c r="M230" s="229"/>
      <c r="N230" s="230"/>
      <c r="O230" s="230"/>
      <c r="P230" s="230"/>
      <c r="Q230" s="230"/>
      <c r="R230" s="230"/>
      <c r="S230" s="230"/>
      <c r="T230" s="23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2" t="s">
        <v>129</v>
      </c>
      <c r="AU230" s="232" t="s">
        <v>82</v>
      </c>
      <c r="AV230" s="13" t="s">
        <v>80</v>
      </c>
      <c r="AW230" s="13" t="s">
        <v>33</v>
      </c>
      <c r="AX230" s="13" t="s">
        <v>72</v>
      </c>
      <c r="AY230" s="232" t="s">
        <v>118</v>
      </c>
    </row>
    <row r="231" s="14" customFormat="1">
      <c r="A231" s="14"/>
      <c r="B231" s="233"/>
      <c r="C231" s="234"/>
      <c r="D231" s="218" t="s">
        <v>129</v>
      </c>
      <c r="E231" s="235" t="s">
        <v>19</v>
      </c>
      <c r="F231" s="236" t="s">
        <v>428</v>
      </c>
      <c r="G231" s="234"/>
      <c r="H231" s="237">
        <v>40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3" t="s">
        <v>129</v>
      </c>
      <c r="AU231" s="243" t="s">
        <v>82</v>
      </c>
      <c r="AV231" s="14" t="s">
        <v>82</v>
      </c>
      <c r="AW231" s="14" t="s">
        <v>33</v>
      </c>
      <c r="AX231" s="14" t="s">
        <v>80</v>
      </c>
      <c r="AY231" s="243" t="s">
        <v>118</v>
      </c>
    </row>
    <row r="232" s="2" customFormat="1" ht="16.5" customHeight="1">
      <c r="A232" s="39"/>
      <c r="B232" s="40"/>
      <c r="C232" s="260" t="s">
        <v>436</v>
      </c>
      <c r="D232" s="260" t="s">
        <v>339</v>
      </c>
      <c r="E232" s="261" t="s">
        <v>430</v>
      </c>
      <c r="F232" s="262" t="s">
        <v>431</v>
      </c>
      <c r="G232" s="263" t="s">
        <v>389</v>
      </c>
      <c r="H232" s="264">
        <v>49.5</v>
      </c>
      <c r="I232" s="265"/>
      <c r="J232" s="266">
        <f>ROUND(I232*H232,2)</f>
        <v>0</v>
      </c>
      <c r="K232" s="262" t="s">
        <v>19</v>
      </c>
      <c r="L232" s="267"/>
      <c r="M232" s="268" t="s">
        <v>19</v>
      </c>
      <c r="N232" s="269" t="s">
        <v>43</v>
      </c>
      <c r="O232" s="85"/>
      <c r="P232" s="214">
        <f>O232*H232</f>
        <v>0</v>
      </c>
      <c r="Q232" s="214">
        <v>0.043400000000000001</v>
      </c>
      <c r="R232" s="214">
        <f>Q232*H232</f>
        <v>2.1482999999999999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245</v>
      </c>
      <c r="AT232" s="216" t="s">
        <v>339</v>
      </c>
      <c r="AU232" s="216" t="s">
        <v>82</v>
      </c>
      <c r="AY232" s="18" t="s">
        <v>118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136</v>
      </c>
      <c r="BM232" s="216" t="s">
        <v>432</v>
      </c>
    </row>
    <row r="233" s="2" customFormat="1">
      <c r="A233" s="39"/>
      <c r="B233" s="40"/>
      <c r="C233" s="41"/>
      <c r="D233" s="218" t="s">
        <v>128</v>
      </c>
      <c r="E233" s="41"/>
      <c r="F233" s="219" t="s">
        <v>876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128</v>
      </c>
      <c r="AU233" s="18" t="s">
        <v>82</v>
      </c>
    </row>
    <row r="234" s="14" customFormat="1">
      <c r="A234" s="14"/>
      <c r="B234" s="233"/>
      <c r="C234" s="234"/>
      <c r="D234" s="218" t="s">
        <v>129</v>
      </c>
      <c r="E234" s="235" t="s">
        <v>19</v>
      </c>
      <c r="F234" s="236" t="s">
        <v>434</v>
      </c>
      <c r="G234" s="234"/>
      <c r="H234" s="237">
        <v>45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3" t="s">
        <v>129</v>
      </c>
      <c r="AU234" s="243" t="s">
        <v>82</v>
      </c>
      <c r="AV234" s="14" t="s">
        <v>82</v>
      </c>
      <c r="AW234" s="14" t="s">
        <v>33</v>
      </c>
      <c r="AX234" s="14" t="s">
        <v>80</v>
      </c>
      <c r="AY234" s="243" t="s">
        <v>118</v>
      </c>
    </row>
    <row r="235" s="14" customFormat="1">
      <c r="A235" s="14"/>
      <c r="B235" s="233"/>
      <c r="C235" s="234"/>
      <c r="D235" s="218" t="s">
        <v>129</v>
      </c>
      <c r="E235" s="234"/>
      <c r="F235" s="236" t="s">
        <v>435</v>
      </c>
      <c r="G235" s="234"/>
      <c r="H235" s="237">
        <v>49.5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3" t="s">
        <v>129</v>
      </c>
      <c r="AU235" s="243" t="s">
        <v>82</v>
      </c>
      <c r="AV235" s="14" t="s">
        <v>82</v>
      </c>
      <c r="AW235" s="14" t="s">
        <v>4</v>
      </c>
      <c r="AX235" s="14" t="s">
        <v>80</v>
      </c>
      <c r="AY235" s="243" t="s">
        <v>118</v>
      </c>
    </row>
    <row r="236" s="2" customFormat="1" ht="16.5" customHeight="1">
      <c r="A236" s="39"/>
      <c r="B236" s="40"/>
      <c r="C236" s="205" t="s">
        <v>443</v>
      </c>
      <c r="D236" s="205" t="s">
        <v>121</v>
      </c>
      <c r="E236" s="206" t="s">
        <v>437</v>
      </c>
      <c r="F236" s="207" t="s">
        <v>438</v>
      </c>
      <c r="G236" s="208" t="s">
        <v>198</v>
      </c>
      <c r="H236" s="209">
        <v>10</v>
      </c>
      <c r="I236" s="210"/>
      <c r="J236" s="211">
        <f>ROUND(I236*H236,2)</f>
        <v>0</v>
      </c>
      <c r="K236" s="207" t="s">
        <v>199</v>
      </c>
      <c r="L236" s="45"/>
      <c r="M236" s="212" t="s">
        <v>19</v>
      </c>
      <c r="N236" s="213" t="s">
        <v>43</v>
      </c>
      <c r="O236" s="85"/>
      <c r="P236" s="214">
        <f>O236*H236</f>
        <v>0</v>
      </c>
      <c r="Q236" s="214">
        <v>0.00071000000000000002</v>
      </c>
      <c r="R236" s="214">
        <f>Q236*H236</f>
        <v>0.0071000000000000004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136</v>
      </c>
      <c r="AT236" s="216" t="s">
        <v>121</v>
      </c>
      <c r="AU236" s="216" t="s">
        <v>82</v>
      </c>
      <c r="AY236" s="18" t="s">
        <v>118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80</v>
      </c>
      <c r="BK236" s="217">
        <f>ROUND(I236*H236,2)</f>
        <v>0</v>
      </c>
      <c r="BL236" s="18" t="s">
        <v>136</v>
      </c>
      <c r="BM236" s="216" t="s">
        <v>439</v>
      </c>
    </row>
    <row r="237" s="2" customFormat="1">
      <c r="A237" s="39"/>
      <c r="B237" s="40"/>
      <c r="C237" s="41"/>
      <c r="D237" s="218" t="s">
        <v>128</v>
      </c>
      <c r="E237" s="41"/>
      <c r="F237" s="219" t="s">
        <v>440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128</v>
      </c>
      <c r="AU237" s="18" t="s">
        <v>82</v>
      </c>
    </row>
    <row r="238" s="2" customFormat="1">
      <c r="A238" s="39"/>
      <c r="B238" s="40"/>
      <c r="C238" s="41"/>
      <c r="D238" s="247" t="s">
        <v>202</v>
      </c>
      <c r="E238" s="41"/>
      <c r="F238" s="248" t="s">
        <v>441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202</v>
      </c>
      <c r="AU238" s="18" t="s">
        <v>82</v>
      </c>
    </row>
    <row r="239" s="14" customFormat="1">
      <c r="A239" s="14"/>
      <c r="B239" s="233"/>
      <c r="C239" s="234"/>
      <c r="D239" s="218" t="s">
        <v>129</v>
      </c>
      <c r="E239" s="235" t="s">
        <v>19</v>
      </c>
      <c r="F239" s="236" t="s">
        <v>442</v>
      </c>
      <c r="G239" s="234"/>
      <c r="H239" s="237">
        <v>10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3" t="s">
        <v>129</v>
      </c>
      <c r="AU239" s="243" t="s">
        <v>82</v>
      </c>
      <c r="AV239" s="14" t="s">
        <v>82</v>
      </c>
      <c r="AW239" s="14" t="s">
        <v>33</v>
      </c>
      <c r="AX239" s="14" t="s">
        <v>80</v>
      </c>
      <c r="AY239" s="243" t="s">
        <v>118</v>
      </c>
    </row>
    <row r="240" s="2" customFormat="1" ht="16.5" customHeight="1">
      <c r="A240" s="39"/>
      <c r="B240" s="40"/>
      <c r="C240" s="260" t="s">
        <v>449</v>
      </c>
      <c r="D240" s="260" t="s">
        <v>339</v>
      </c>
      <c r="E240" s="261" t="s">
        <v>444</v>
      </c>
      <c r="F240" s="262" t="s">
        <v>445</v>
      </c>
      <c r="G240" s="263" t="s">
        <v>342</v>
      </c>
      <c r="H240" s="264">
        <v>0.063</v>
      </c>
      <c r="I240" s="265"/>
      <c r="J240" s="266">
        <f>ROUND(I240*H240,2)</f>
        <v>0</v>
      </c>
      <c r="K240" s="262" t="s">
        <v>199</v>
      </c>
      <c r="L240" s="267"/>
      <c r="M240" s="268" t="s">
        <v>19</v>
      </c>
      <c r="N240" s="269" t="s">
        <v>43</v>
      </c>
      <c r="O240" s="85"/>
      <c r="P240" s="214">
        <f>O240*H240</f>
        <v>0</v>
      </c>
      <c r="Q240" s="214">
        <v>1</v>
      </c>
      <c r="R240" s="214">
        <f>Q240*H240</f>
        <v>0.063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245</v>
      </c>
      <c r="AT240" s="216" t="s">
        <v>339</v>
      </c>
      <c r="AU240" s="216" t="s">
        <v>82</v>
      </c>
      <c r="AY240" s="18" t="s">
        <v>118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80</v>
      </c>
      <c r="BK240" s="217">
        <f>ROUND(I240*H240,2)</f>
        <v>0</v>
      </c>
      <c r="BL240" s="18" t="s">
        <v>136</v>
      </c>
      <c r="BM240" s="216" t="s">
        <v>446</v>
      </c>
    </row>
    <row r="241" s="2" customFormat="1">
      <c r="A241" s="39"/>
      <c r="B241" s="40"/>
      <c r="C241" s="41"/>
      <c r="D241" s="218" t="s">
        <v>128</v>
      </c>
      <c r="E241" s="41"/>
      <c r="F241" s="219" t="s">
        <v>445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128</v>
      </c>
      <c r="AU241" s="18" t="s">
        <v>82</v>
      </c>
    </row>
    <row r="242" s="13" customFormat="1">
      <c r="A242" s="13"/>
      <c r="B242" s="223"/>
      <c r="C242" s="224"/>
      <c r="D242" s="218" t="s">
        <v>129</v>
      </c>
      <c r="E242" s="225" t="s">
        <v>19</v>
      </c>
      <c r="F242" s="226" t="s">
        <v>447</v>
      </c>
      <c r="G242" s="224"/>
      <c r="H242" s="225" t="s">
        <v>19</v>
      </c>
      <c r="I242" s="227"/>
      <c r="J242" s="224"/>
      <c r="K242" s="224"/>
      <c r="L242" s="228"/>
      <c r="M242" s="229"/>
      <c r="N242" s="230"/>
      <c r="O242" s="230"/>
      <c r="P242" s="230"/>
      <c r="Q242" s="230"/>
      <c r="R242" s="230"/>
      <c r="S242" s="230"/>
      <c r="T242" s="23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2" t="s">
        <v>129</v>
      </c>
      <c r="AU242" s="232" t="s">
        <v>82</v>
      </c>
      <c r="AV242" s="13" t="s">
        <v>80</v>
      </c>
      <c r="AW242" s="13" t="s">
        <v>33</v>
      </c>
      <c r="AX242" s="13" t="s">
        <v>72</v>
      </c>
      <c r="AY242" s="232" t="s">
        <v>118</v>
      </c>
    </row>
    <row r="243" s="14" customFormat="1">
      <c r="A243" s="14"/>
      <c r="B243" s="233"/>
      <c r="C243" s="234"/>
      <c r="D243" s="218" t="s">
        <v>129</v>
      </c>
      <c r="E243" s="235" t="s">
        <v>19</v>
      </c>
      <c r="F243" s="236" t="s">
        <v>448</v>
      </c>
      <c r="G243" s="234"/>
      <c r="H243" s="237">
        <v>0.063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3" t="s">
        <v>129</v>
      </c>
      <c r="AU243" s="243" t="s">
        <v>82</v>
      </c>
      <c r="AV243" s="14" t="s">
        <v>82</v>
      </c>
      <c r="AW243" s="14" t="s">
        <v>33</v>
      </c>
      <c r="AX243" s="14" t="s">
        <v>80</v>
      </c>
      <c r="AY243" s="243" t="s">
        <v>118</v>
      </c>
    </row>
    <row r="244" s="2" customFormat="1" ht="16.5" customHeight="1">
      <c r="A244" s="39"/>
      <c r="B244" s="40"/>
      <c r="C244" s="260" t="s">
        <v>455</v>
      </c>
      <c r="D244" s="260" t="s">
        <v>339</v>
      </c>
      <c r="E244" s="261" t="s">
        <v>450</v>
      </c>
      <c r="F244" s="262" t="s">
        <v>451</v>
      </c>
      <c r="G244" s="263" t="s">
        <v>342</v>
      </c>
      <c r="H244" s="264">
        <v>0.039</v>
      </c>
      <c r="I244" s="265"/>
      <c r="J244" s="266">
        <f>ROUND(I244*H244,2)</f>
        <v>0</v>
      </c>
      <c r="K244" s="262" t="s">
        <v>199</v>
      </c>
      <c r="L244" s="267"/>
      <c r="M244" s="268" t="s">
        <v>19</v>
      </c>
      <c r="N244" s="269" t="s">
        <v>43</v>
      </c>
      <c r="O244" s="85"/>
      <c r="P244" s="214">
        <f>O244*H244</f>
        <v>0</v>
      </c>
      <c r="Q244" s="214">
        <v>1</v>
      </c>
      <c r="R244" s="214">
        <f>Q244*H244</f>
        <v>0.039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245</v>
      </c>
      <c r="AT244" s="216" t="s">
        <v>339</v>
      </c>
      <c r="AU244" s="216" t="s">
        <v>82</v>
      </c>
      <c r="AY244" s="18" t="s">
        <v>118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136</v>
      </c>
      <c r="BM244" s="216" t="s">
        <v>452</v>
      </c>
    </row>
    <row r="245" s="2" customFormat="1">
      <c r="A245" s="39"/>
      <c r="B245" s="40"/>
      <c r="C245" s="41"/>
      <c r="D245" s="218" t="s">
        <v>128</v>
      </c>
      <c r="E245" s="41"/>
      <c r="F245" s="219" t="s">
        <v>451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128</v>
      </c>
      <c r="AU245" s="18" t="s">
        <v>82</v>
      </c>
    </row>
    <row r="246" s="13" customFormat="1">
      <c r="A246" s="13"/>
      <c r="B246" s="223"/>
      <c r="C246" s="224"/>
      <c r="D246" s="218" t="s">
        <v>129</v>
      </c>
      <c r="E246" s="225" t="s">
        <v>19</v>
      </c>
      <c r="F246" s="226" t="s">
        <v>453</v>
      </c>
      <c r="G246" s="224"/>
      <c r="H246" s="225" t="s">
        <v>19</v>
      </c>
      <c r="I246" s="227"/>
      <c r="J246" s="224"/>
      <c r="K246" s="224"/>
      <c r="L246" s="228"/>
      <c r="M246" s="229"/>
      <c r="N246" s="230"/>
      <c r="O246" s="230"/>
      <c r="P246" s="230"/>
      <c r="Q246" s="230"/>
      <c r="R246" s="230"/>
      <c r="S246" s="230"/>
      <c r="T246" s="23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2" t="s">
        <v>129</v>
      </c>
      <c r="AU246" s="232" t="s">
        <v>82</v>
      </c>
      <c r="AV246" s="13" t="s">
        <v>80</v>
      </c>
      <c r="AW246" s="13" t="s">
        <v>33</v>
      </c>
      <c r="AX246" s="13" t="s">
        <v>72</v>
      </c>
      <c r="AY246" s="232" t="s">
        <v>118</v>
      </c>
    </row>
    <row r="247" s="14" customFormat="1">
      <c r="A247" s="14"/>
      <c r="B247" s="233"/>
      <c r="C247" s="234"/>
      <c r="D247" s="218" t="s">
        <v>129</v>
      </c>
      <c r="E247" s="235" t="s">
        <v>19</v>
      </c>
      <c r="F247" s="236" t="s">
        <v>877</v>
      </c>
      <c r="G247" s="234"/>
      <c r="H247" s="237">
        <v>0.039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3" t="s">
        <v>129</v>
      </c>
      <c r="AU247" s="243" t="s">
        <v>82</v>
      </c>
      <c r="AV247" s="14" t="s">
        <v>82</v>
      </c>
      <c r="AW247" s="14" t="s">
        <v>33</v>
      </c>
      <c r="AX247" s="14" t="s">
        <v>80</v>
      </c>
      <c r="AY247" s="243" t="s">
        <v>118</v>
      </c>
    </row>
    <row r="248" s="2" customFormat="1" ht="16.5" customHeight="1">
      <c r="A248" s="39"/>
      <c r="B248" s="40"/>
      <c r="C248" s="260" t="s">
        <v>462</v>
      </c>
      <c r="D248" s="260" t="s">
        <v>339</v>
      </c>
      <c r="E248" s="261" t="s">
        <v>456</v>
      </c>
      <c r="F248" s="262" t="s">
        <v>457</v>
      </c>
      <c r="G248" s="263" t="s">
        <v>389</v>
      </c>
      <c r="H248" s="264">
        <v>1</v>
      </c>
      <c r="I248" s="265"/>
      <c r="J248" s="266">
        <f>ROUND(I248*H248,2)</f>
        <v>0</v>
      </c>
      <c r="K248" s="262" t="s">
        <v>199</v>
      </c>
      <c r="L248" s="267"/>
      <c r="M248" s="268" t="s">
        <v>19</v>
      </c>
      <c r="N248" s="269" t="s">
        <v>43</v>
      </c>
      <c r="O248" s="85"/>
      <c r="P248" s="214">
        <f>O248*H248</f>
        <v>0</v>
      </c>
      <c r="Q248" s="214">
        <v>0.021899999999999999</v>
      </c>
      <c r="R248" s="214">
        <f>Q248*H248</f>
        <v>0.021899999999999999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245</v>
      </c>
      <c r="AT248" s="216" t="s">
        <v>339</v>
      </c>
      <c r="AU248" s="216" t="s">
        <v>82</v>
      </c>
      <c r="AY248" s="18" t="s">
        <v>118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136</v>
      </c>
      <c r="BM248" s="216" t="s">
        <v>458</v>
      </c>
    </row>
    <row r="249" s="2" customFormat="1">
      <c r="A249" s="39"/>
      <c r="B249" s="40"/>
      <c r="C249" s="41"/>
      <c r="D249" s="218" t="s">
        <v>128</v>
      </c>
      <c r="E249" s="41"/>
      <c r="F249" s="219" t="s">
        <v>457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128</v>
      </c>
      <c r="AU249" s="18" t="s">
        <v>82</v>
      </c>
    </row>
    <row r="250" s="13" customFormat="1">
      <c r="A250" s="13"/>
      <c r="B250" s="223"/>
      <c r="C250" s="224"/>
      <c r="D250" s="218" t="s">
        <v>129</v>
      </c>
      <c r="E250" s="225" t="s">
        <v>19</v>
      </c>
      <c r="F250" s="226" t="s">
        <v>459</v>
      </c>
      <c r="G250" s="224"/>
      <c r="H250" s="225" t="s">
        <v>19</v>
      </c>
      <c r="I250" s="227"/>
      <c r="J250" s="224"/>
      <c r="K250" s="224"/>
      <c r="L250" s="228"/>
      <c r="M250" s="229"/>
      <c r="N250" s="230"/>
      <c r="O250" s="230"/>
      <c r="P250" s="230"/>
      <c r="Q250" s="230"/>
      <c r="R250" s="230"/>
      <c r="S250" s="230"/>
      <c r="T250" s="23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2" t="s">
        <v>129</v>
      </c>
      <c r="AU250" s="232" t="s">
        <v>82</v>
      </c>
      <c r="AV250" s="13" t="s">
        <v>80</v>
      </c>
      <c r="AW250" s="13" t="s">
        <v>33</v>
      </c>
      <c r="AX250" s="13" t="s">
        <v>72</v>
      </c>
      <c r="AY250" s="232" t="s">
        <v>118</v>
      </c>
    </row>
    <row r="251" s="14" customFormat="1">
      <c r="A251" s="14"/>
      <c r="B251" s="233"/>
      <c r="C251" s="234"/>
      <c r="D251" s="218" t="s">
        <v>129</v>
      </c>
      <c r="E251" s="235" t="s">
        <v>19</v>
      </c>
      <c r="F251" s="236" t="s">
        <v>460</v>
      </c>
      <c r="G251" s="234"/>
      <c r="H251" s="237">
        <v>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3" t="s">
        <v>129</v>
      </c>
      <c r="AU251" s="243" t="s">
        <v>82</v>
      </c>
      <c r="AV251" s="14" t="s">
        <v>82</v>
      </c>
      <c r="AW251" s="14" t="s">
        <v>33</v>
      </c>
      <c r="AX251" s="14" t="s">
        <v>80</v>
      </c>
      <c r="AY251" s="243" t="s">
        <v>118</v>
      </c>
    </row>
    <row r="252" s="12" customFormat="1" ht="22.8" customHeight="1">
      <c r="A252" s="12"/>
      <c r="B252" s="189"/>
      <c r="C252" s="190"/>
      <c r="D252" s="191" t="s">
        <v>71</v>
      </c>
      <c r="E252" s="203" t="s">
        <v>209</v>
      </c>
      <c r="F252" s="203" t="s">
        <v>461</v>
      </c>
      <c r="G252" s="190"/>
      <c r="H252" s="190"/>
      <c r="I252" s="193"/>
      <c r="J252" s="204">
        <f>BK252</f>
        <v>0</v>
      </c>
      <c r="K252" s="190"/>
      <c r="L252" s="195"/>
      <c r="M252" s="196"/>
      <c r="N252" s="197"/>
      <c r="O252" s="197"/>
      <c r="P252" s="198">
        <f>SUM(P253:P302)</f>
        <v>0</v>
      </c>
      <c r="Q252" s="197"/>
      <c r="R252" s="198">
        <f>SUM(R253:R302)</f>
        <v>1.3721825000000001</v>
      </c>
      <c r="S252" s="197"/>
      <c r="T252" s="199">
        <f>SUM(T253:T302)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0" t="s">
        <v>80</v>
      </c>
      <c r="AT252" s="201" t="s">
        <v>71</v>
      </c>
      <c r="AU252" s="201" t="s">
        <v>80</v>
      </c>
      <c r="AY252" s="200" t="s">
        <v>118</v>
      </c>
      <c r="BK252" s="202">
        <f>SUM(BK253:BK302)</f>
        <v>0</v>
      </c>
    </row>
    <row r="253" s="2" customFormat="1" ht="16.5" customHeight="1">
      <c r="A253" s="39"/>
      <c r="B253" s="40"/>
      <c r="C253" s="205" t="s">
        <v>470</v>
      </c>
      <c r="D253" s="205" t="s">
        <v>121</v>
      </c>
      <c r="E253" s="206" t="s">
        <v>463</v>
      </c>
      <c r="F253" s="207" t="s">
        <v>464</v>
      </c>
      <c r="G253" s="208" t="s">
        <v>236</v>
      </c>
      <c r="H253" s="209">
        <v>3.4239999999999999</v>
      </c>
      <c r="I253" s="210"/>
      <c r="J253" s="211">
        <f>ROUND(I253*H253,2)</f>
        <v>0</v>
      </c>
      <c r="K253" s="207" t="s">
        <v>199</v>
      </c>
      <c r="L253" s="45"/>
      <c r="M253" s="212" t="s">
        <v>19</v>
      </c>
      <c r="N253" s="213" t="s">
        <v>43</v>
      </c>
      <c r="O253" s="85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136</v>
      </c>
      <c r="AT253" s="216" t="s">
        <v>121</v>
      </c>
      <c r="AU253" s="216" t="s">
        <v>82</v>
      </c>
      <c r="AY253" s="18" t="s">
        <v>118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80</v>
      </c>
      <c r="BK253" s="217">
        <f>ROUND(I253*H253,2)</f>
        <v>0</v>
      </c>
      <c r="BL253" s="18" t="s">
        <v>136</v>
      </c>
      <c r="BM253" s="216" t="s">
        <v>465</v>
      </c>
    </row>
    <row r="254" s="2" customFormat="1">
      <c r="A254" s="39"/>
      <c r="B254" s="40"/>
      <c r="C254" s="41"/>
      <c r="D254" s="218" t="s">
        <v>128</v>
      </c>
      <c r="E254" s="41"/>
      <c r="F254" s="219" t="s">
        <v>466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128</v>
      </c>
      <c r="AU254" s="18" t="s">
        <v>82</v>
      </c>
    </row>
    <row r="255" s="2" customFormat="1">
      <c r="A255" s="39"/>
      <c r="B255" s="40"/>
      <c r="C255" s="41"/>
      <c r="D255" s="247" t="s">
        <v>202</v>
      </c>
      <c r="E255" s="41"/>
      <c r="F255" s="248" t="s">
        <v>467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202</v>
      </c>
      <c r="AU255" s="18" t="s">
        <v>82</v>
      </c>
    </row>
    <row r="256" s="13" customFormat="1">
      <c r="A256" s="13"/>
      <c r="B256" s="223"/>
      <c r="C256" s="224"/>
      <c r="D256" s="218" t="s">
        <v>129</v>
      </c>
      <c r="E256" s="225" t="s">
        <v>19</v>
      </c>
      <c r="F256" s="226" t="s">
        <v>468</v>
      </c>
      <c r="G256" s="224"/>
      <c r="H256" s="225" t="s">
        <v>19</v>
      </c>
      <c r="I256" s="227"/>
      <c r="J256" s="224"/>
      <c r="K256" s="224"/>
      <c r="L256" s="228"/>
      <c r="M256" s="229"/>
      <c r="N256" s="230"/>
      <c r="O256" s="230"/>
      <c r="P256" s="230"/>
      <c r="Q256" s="230"/>
      <c r="R256" s="230"/>
      <c r="S256" s="230"/>
      <c r="T256" s="23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2" t="s">
        <v>129</v>
      </c>
      <c r="AU256" s="232" t="s">
        <v>82</v>
      </c>
      <c r="AV256" s="13" t="s">
        <v>80</v>
      </c>
      <c r="AW256" s="13" t="s">
        <v>33</v>
      </c>
      <c r="AX256" s="13" t="s">
        <v>72</v>
      </c>
      <c r="AY256" s="232" t="s">
        <v>118</v>
      </c>
    </row>
    <row r="257" s="14" customFormat="1">
      <c r="A257" s="14"/>
      <c r="B257" s="233"/>
      <c r="C257" s="234"/>
      <c r="D257" s="218" t="s">
        <v>129</v>
      </c>
      <c r="E257" s="235" t="s">
        <v>19</v>
      </c>
      <c r="F257" s="236" t="s">
        <v>878</v>
      </c>
      <c r="G257" s="234"/>
      <c r="H257" s="237">
        <v>3.4239999999999999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3" t="s">
        <v>129</v>
      </c>
      <c r="AU257" s="243" t="s">
        <v>82</v>
      </c>
      <c r="AV257" s="14" t="s">
        <v>82</v>
      </c>
      <c r="AW257" s="14" t="s">
        <v>33</v>
      </c>
      <c r="AX257" s="14" t="s">
        <v>80</v>
      </c>
      <c r="AY257" s="243" t="s">
        <v>118</v>
      </c>
    </row>
    <row r="258" s="2" customFormat="1" ht="16.5" customHeight="1">
      <c r="A258" s="39"/>
      <c r="B258" s="40"/>
      <c r="C258" s="205" t="s">
        <v>476</v>
      </c>
      <c r="D258" s="205" t="s">
        <v>121</v>
      </c>
      <c r="E258" s="206" t="s">
        <v>471</v>
      </c>
      <c r="F258" s="207" t="s">
        <v>472</v>
      </c>
      <c r="G258" s="208" t="s">
        <v>236</v>
      </c>
      <c r="H258" s="209">
        <v>3.4239999999999999</v>
      </c>
      <c r="I258" s="210"/>
      <c r="J258" s="211">
        <f>ROUND(I258*H258,2)</f>
        <v>0</v>
      </c>
      <c r="K258" s="207" t="s">
        <v>199</v>
      </c>
      <c r="L258" s="45"/>
      <c r="M258" s="212" t="s">
        <v>19</v>
      </c>
      <c r="N258" s="213" t="s">
        <v>43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136</v>
      </c>
      <c r="AT258" s="216" t="s">
        <v>121</v>
      </c>
      <c r="AU258" s="216" t="s">
        <v>82</v>
      </c>
      <c r="AY258" s="18" t="s">
        <v>118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80</v>
      </c>
      <c r="BK258" s="217">
        <f>ROUND(I258*H258,2)</f>
        <v>0</v>
      </c>
      <c r="BL258" s="18" t="s">
        <v>136</v>
      </c>
      <c r="BM258" s="216" t="s">
        <v>473</v>
      </c>
    </row>
    <row r="259" s="2" customFormat="1">
      <c r="A259" s="39"/>
      <c r="B259" s="40"/>
      <c r="C259" s="41"/>
      <c r="D259" s="218" t="s">
        <v>128</v>
      </c>
      <c r="E259" s="41"/>
      <c r="F259" s="219" t="s">
        <v>474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128</v>
      </c>
      <c r="AU259" s="18" t="s">
        <v>82</v>
      </c>
    </row>
    <row r="260" s="2" customFormat="1">
      <c r="A260" s="39"/>
      <c r="B260" s="40"/>
      <c r="C260" s="41"/>
      <c r="D260" s="247" t="s">
        <v>202</v>
      </c>
      <c r="E260" s="41"/>
      <c r="F260" s="248" t="s">
        <v>475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202</v>
      </c>
      <c r="AU260" s="18" t="s">
        <v>82</v>
      </c>
    </row>
    <row r="261" s="2" customFormat="1" ht="16.5" customHeight="1">
      <c r="A261" s="39"/>
      <c r="B261" s="40"/>
      <c r="C261" s="205" t="s">
        <v>486</v>
      </c>
      <c r="D261" s="205" t="s">
        <v>121</v>
      </c>
      <c r="E261" s="206" t="s">
        <v>477</v>
      </c>
      <c r="F261" s="207" t="s">
        <v>478</v>
      </c>
      <c r="G261" s="208" t="s">
        <v>236</v>
      </c>
      <c r="H261" s="209">
        <v>2.7450000000000001</v>
      </c>
      <c r="I261" s="210"/>
      <c r="J261" s="211">
        <f>ROUND(I261*H261,2)</f>
        <v>0</v>
      </c>
      <c r="K261" s="207" t="s">
        <v>199</v>
      </c>
      <c r="L261" s="45"/>
      <c r="M261" s="212" t="s">
        <v>19</v>
      </c>
      <c r="N261" s="213" t="s">
        <v>43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136</v>
      </c>
      <c r="AT261" s="216" t="s">
        <v>121</v>
      </c>
      <c r="AU261" s="216" t="s">
        <v>82</v>
      </c>
      <c r="AY261" s="18" t="s">
        <v>118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80</v>
      </c>
      <c r="BK261" s="217">
        <f>ROUND(I261*H261,2)</f>
        <v>0</v>
      </c>
      <c r="BL261" s="18" t="s">
        <v>136</v>
      </c>
      <c r="BM261" s="216" t="s">
        <v>479</v>
      </c>
    </row>
    <row r="262" s="2" customFormat="1">
      <c r="A262" s="39"/>
      <c r="B262" s="40"/>
      <c r="C262" s="41"/>
      <c r="D262" s="218" t="s">
        <v>128</v>
      </c>
      <c r="E262" s="41"/>
      <c r="F262" s="219" t="s">
        <v>480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128</v>
      </c>
      <c r="AU262" s="18" t="s">
        <v>82</v>
      </c>
    </row>
    <row r="263" s="2" customFormat="1">
      <c r="A263" s="39"/>
      <c r="B263" s="40"/>
      <c r="C263" s="41"/>
      <c r="D263" s="247" t="s">
        <v>202</v>
      </c>
      <c r="E263" s="41"/>
      <c r="F263" s="248" t="s">
        <v>481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202</v>
      </c>
      <c r="AU263" s="18" t="s">
        <v>82</v>
      </c>
    </row>
    <row r="264" s="13" customFormat="1">
      <c r="A264" s="13"/>
      <c r="B264" s="223"/>
      <c r="C264" s="224"/>
      <c r="D264" s="218" t="s">
        <v>129</v>
      </c>
      <c r="E264" s="225" t="s">
        <v>19</v>
      </c>
      <c r="F264" s="226" t="s">
        <v>482</v>
      </c>
      <c r="G264" s="224"/>
      <c r="H264" s="225" t="s">
        <v>19</v>
      </c>
      <c r="I264" s="227"/>
      <c r="J264" s="224"/>
      <c r="K264" s="224"/>
      <c r="L264" s="228"/>
      <c r="M264" s="229"/>
      <c r="N264" s="230"/>
      <c r="O264" s="230"/>
      <c r="P264" s="230"/>
      <c r="Q264" s="230"/>
      <c r="R264" s="230"/>
      <c r="S264" s="230"/>
      <c r="T264" s="23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2" t="s">
        <v>129</v>
      </c>
      <c r="AU264" s="232" t="s">
        <v>82</v>
      </c>
      <c r="AV264" s="13" t="s">
        <v>80</v>
      </c>
      <c r="AW264" s="13" t="s">
        <v>33</v>
      </c>
      <c r="AX264" s="13" t="s">
        <v>72</v>
      </c>
      <c r="AY264" s="232" t="s">
        <v>118</v>
      </c>
    </row>
    <row r="265" s="14" customFormat="1">
      <c r="A265" s="14"/>
      <c r="B265" s="233"/>
      <c r="C265" s="234"/>
      <c r="D265" s="218" t="s">
        <v>129</v>
      </c>
      <c r="E265" s="235" t="s">
        <v>19</v>
      </c>
      <c r="F265" s="236" t="s">
        <v>879</v>
      </c>
      <c r="G265" s="234"/>
      <c r="H265" s="237">
        <v>2.4470000000000001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3" t="s">
        <v>129</v>
      </c>
      <c r="AU265" s="243" t="s">
        <v>82</v>
      </c>
      <c r="AV265" s="14" t="s">
        <v>82</v>
      </c>
      <c r="AW265" s="14" t="s">
        <v>33</v>
      </c>
      <c r="AX265" s="14" t="s">
        <v>72</v>
      </c>
      <c r="AY265" s="243" t="s">
        <v>118</v>
      </c>
    </row>
    <row r="266" s="13" customFormat="1">
      <c r="A266" s="13"/>
      <c r="B266" s="223"/>
      <c r="C266" s="224"/>
      <c r="D266" s="218" t="s">
        <v>129</v>
      </c>
      <c r="E266" s="225" t="s">
        <v>19</v>
      </c>
      <c r="F266" s="226" t="s">
        <v>484</v>
      </c>
      <c r="G266" s="224"/>
      <c r="H266" s="225" t="s">
        <v>19</v>
      </c>
      <c r="I266" s="227"/>
      <c r="J266" s="224"/>
      <c r="K266" s="224"/>
      <c r="L266" s="228"/>
      <c r="M266" s="229"/>
      <c r="N266" s="230"/>
      <c r="O266" s="230"/>
      <c r="P266" s="230"/>
      <c r="Q266" s="230"/>
      <c r="R266" s="230"/>
      <c r="S266" s="230"/>
      <c r="T266" s="23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2" t="s">
        <v>129</v>
      </c>
      <c r="AU266" s="232" t="s">
        <v>82</v>
      </c>
      <c r="AV266" s="13" t="s">
        <v>80</v>
      </c>
      <c r="AW266" s="13" t="s">
        <v>33</v>
      </c>
      <c r="AX266" s="13" t="s">
        <v>72</v>
      </c>
      <c r="AY266" s="232" t="s">
        <v>118</v>
      </c>
    </row>
    <row r="267" s="14" customFormat="1">
      <c r="A267" s="14"/>
      <c r="B267" s="233"/>
      <c r="C267" s="234"/>
      <c r="D267" s="218" t="s">
        <v>129</v>
      </c>
      <c r="E267" s="235" t="s">
        <v>19</v>
      </c>
      <c r="F267" s="236" t="s">
        <v>880</v>
      </c>
      <c r="G267" s="234"/>
      <c r="H267" s="237">
        <v>0.29799999999999999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3" t="s">
        <v>129</v>
      </c>
      <c r="AU267" s="243" t="s">
        <v>82</v>
      </c>
      <c r="AV267" s="14" t="s">
        <v>82</v>
      </c>
      <c r="AW267" s="14" t="s">
        <v>33</v>
      </c>
      <c r="AX267" s="14" t="s">
        <v>72</v>
      </c>
      <c r="AY267" s="243" t="s">
        <v>118</v>
      </c>
    </row>
    <row r="268" s="15" customFormat="1">
      <c r="A268" s="15"/>
      <c r="B268" s="249"/>
      <c r="C268" s="250"/>
      <c r="D268" s="218" t="s">
        <v>129</v>
      </c>
      <c r="E268" s="251" t="s">
        <v>19</v>
      </c>
      <c r="F268" s="252" t="s">
        <v>244</v>
      </c>
      <c r="G268" s="250"/>
      <c r="H268" s="253">
        <v>2.7450000000000001</v>
      </c>
      <c r="I268" s="254"/>
      <c r="J268" s="250"/>
      <c r="K268" s="250"/>
      <c r="L268" s="255"/>
      <c r="M268" s="256"/>
      <c r="N268" s="257"/>
      <c r="O268" s="257"/>
      <c r="P268" s="257"/>
      <c r="Q268" s="257"/>
      <c r="R268" s="257"/>
      <c r="S268" s="257"/>
      <c r="T268" s="25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9" t="s">
        <v>129</v>
      </c>
      <c r="AU268" s="259" t="s">
        <v>82</v>
      </c>
      <c r="AV268" s="15" t="s">
        <v>136</v>
      </c>
      <c r="AW268" s="15" t="s">
        <v>33</v>
      </c>
      <c r="AX268" s="15" t="s">
        <v>80</v>
      </c>
      <c r="AY268" s="259" t="s">
        <v>118</v>
      </c>
    </row>
    <row r="269" s="2" customFormat="1" ht="16.5" customHeight="1">
      <c r="A269" s="39"/>
      <c r="B269" s="40"/>
      <c r="C269" s="205" t="s">
        <v>493</v>
      </c>
      <c r="D269" s="205" t="s">
        <v>121</v>
      </c>
      <c r="E269" s="206" t="s">
        <v>881</v>
      </c>
      <c r="F269" s="207" t="s">
        <v>882</v>
      </c>
      <c r="G269" s="208" t="s">
        <v>236</v>
      </c>
      <c r="H269" s="209">
        <v>2.7450000000000001</v>
      </c>
      <c r="I269" s="210"/>
      <c r="J269" s="211">
        <f>ROUND(I269*H269,2)</f>
        <v>0</v>
      </c>
      <c r="K269" s="207" t="s">
        <v>199</v>
      </c>
      <c r="L269" s="45"/>
      <c r="M269" s="212" t="s">
        <v>19</v>
      </c>
      <c r="N269" s="213" t="s">
        <v>43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136</v>
      </c>
      <c r="AT269" s="216" t="s">
        <v>121</v>
      </c>
      <c r="AU269" s="216" t="s">
        <v>82</v>
      </c>
      <c r="AY269" s="18" t="s">
        <v>118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80</v>
      </c>
      <c r="BK269" s="217">
        <f>ROUND(I269*H269,2)</f>
        <v>0</v>
      </c>
      <c r="BL269" s="18" t="s">
        <v>136</v>
      </c>
      <c r="BM269" s="216" t="s">
        <v>883</v>
      </c>
    </row>
    <row r="270" s="2" customFormat="1">
      <c r="A270" s="39"/>
      <c r="B270" s="40"/>
      <c r="C270" s="41"/>
      <c r="D270" s="218" t="s">
        <v>128</v>
      </c>
      <c r="E270" s="41"/>
      <c r="F270" s="219" t="s">
        <v>884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128</v>
      </c>
      <c r="AU270" s="18" t="s">
        <v>82</v>
      </c>
    </row>
    <row r="271" s="2" customFormat="1">
      <c r="A271" s="39"/>
      <c r="B271" s="40"/>
      <c r="C271" s="41"/>
      <c r="D271" s="247" t="s">
        <v>202</v>
      </c>
      <c r="E271" s="41"/>
      <c r="F271" s="248" t="s">
        <v>885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202</v>
      </c>
      <c r="AU271" s="18" t="s">
        <v>82</v>
      </c>
    </row>
    <row r="272" s="2" customFormat="1" ht="16.5" customHeight="1">
      <c r="A272" s="39"/>
      <c r="B272" s="40"/>
      <c r="C272" s="205" t="s">
        <v>498</v>
      </c>
      <c r="D272" s="205" t="s">
        <v>121</v>
      </c>
      <c r="E272" s="206" t="s">
        <v>487</v>
      </c>
      <c r="F272" s="207" t="s">
        <v>488</v>
      </c>
      <c r="G272" s="208" t="s">
        <v>236</v>
      </c>
      <c r="H272" s="209">
        <v>0.071999999999999995</v>
      </c>
      <c r="I272" s="210"/>
      <c r="J272" s="211">
        <f>ROUND(I272*H272,2)</f>
        <v>0</v>
      </c>
      <c r="K272" s="207" t="s">
        <v>199</v>
      </c>
      <c r="L272" s="45"/>
      <c r="M272" s="212" t="s">
        <v>19</v>
      </c>
      <c r="N272" s="213" t="s">
        <v>43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136</v>
      </c>
      <c r="AT272" s="216" t="s">
        <v>121</v>
      </c>
      <c r="AU272" s="216" t="s">
        <v>82</v>
      </c>
      <c r="AY272" s="18" t="s">
        <v>118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80</v>
      </c>
      <c r="BK272" s="217">
        <f>ROUND(I272*H272,2)</f>
        <v>0</v>
      </c>
      <c r="BL272" s="18" t="s">
        <v>136</v>
      </c>
      <c r="BM272" s="216" t="s">
        <v>489</v>
      </c>
    </row>
    <row r="273" s="2" customFormat="1">
      <c r="A273" s="39"/>
      <c r="B273" s="40"/>
      <c r="C273" s="41"/>
      <c r="D273" s="218" t="s">
        <v>128</v>
      </c>
      <c r="E273" s="41"/>
      <c r="F273" s="219" t="s">
        <v>490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128</v>
      </c>
      <c r="AU273" s="18" t="s">
        <v>82</v>
      </c>
    </row>
    <row r="274" s="2" customFormat="1">
      <c r="A274" s="39"/>
      <c r="B274" s="40"/>
      <c r="C274" s="41"/>
      <c r="D274" s="247" t="s">
        <v>202</v>
      </c>
      <c r="E274" s="41"/>
      <c r="F274" s="248" t="s">
        <v>491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202</v>
      </c>
      <c r="AU274" s="18" t="s">
        <v>82</v>
      </c>
    </row>
    <row r="275" s="14" customFormat="1">
      <c r="A275" s="14"/>
      <c r="B275" s="233"/>
      <c r="C275" s="234"/>
      <c r="D275" s="218" t="s">
        <v>129</v>
      </c>
      <c r="E275" s="235" t="s">
        <v>19</v>
      </c>
      <c r="F275" s="236" t="s">
        <v>492</v>
      </c>
      <c r="G275" s="234"/>
      <c r="H275" s="237">
        <v>0.071999999999999995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3" t="s">
        <v>129</v>
      </c>
      <c r="AU275" s="243" t="s">
        <v>82</v>
      </c>
      <c r="AV275" s="14" t="s">
        <v>82</v>
      </c>
      <c r="AW275" s="14" t="s">
        <v>33</v>
      </c>
      <c r="AX275" s="14" t="s">
        <v>80</v>
      </c>
      <c r="AY275" s="243" t="s">
        <v>118</v>
      </c>
    </row>
    <row r="276" s="2" customFormat="1" ht="16.5" customHeight="1">
      <c r="A276" s="39"/>
      <c r="B276" s="40"/>
      <c r="C276" s="205" t="s">
        <v>506</v>
      </c>
      <c r="D276" s="205" t="s">
        <v>121</v>
      </c>
      <c r="E276" s="206" t="s">
        <v>499</v>
      </c>
      <c r="F276" s="207" t="s">
        <v>500</v>
      </c>
      <c r="G276" s="208" t="s">
        <v>501</v>
      </c>
      <c r="H276" s="209">
        <v>15.836</v>
      </c>
      <c r="I276" s="210"/>
      <c r="J276" s="211">
        <f>ROUND(I276*H276,2)</f>
        <v>0</v>
      </c>
      <c r="K276" s="207" t="s">
        <v>199</v>
      </c>
      <c r="L276" s="45"/>
      <c r="M276" s="212" t="s">
        <v>19</v>
      </c>
      <c r="N276" s="213" t="s">
        <v>43</v>
      </c>
      <c r="O276" s="85"/>
      <c r="P276" s="214">
        <f>O276*H276</f>
        <v>0</v>
      </c>
      <c r="Q276" s="214">
        <v>0.00182</v>
      </c>
      <c r="R276" s="214">
        <f>Q276*H276</f>
        <v>0.02882152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136</v>
      </c>
      <c r="AT276" s="216" t="s">
        <v>121</v>
      </c>
      <c r="AU276" s="216" t="s">
        <v>82</v>
      </c>
      <c r="AY276" s="18" t="s">
        <v>118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80</v>
      </c>
      <c r="BK276" s="217">
        <f>ROUND(I276*H276,2)</f>
        <v>0</v>
      </c>
      <c r="BL276" s="18" t="s">
        <v>136</v>
      </c>
      <c r="BM276" s="216" t="s">
        <v>502</v>
      </c>
    </row>
    <row r="277" s="2" customFormat="1">
      <c r="A277" s="39"/>
      <c r="B277" s="40"/>
      <c r="C277" s="41"/>
      <c r="D277" s="218" t="s">
        <v>128</v>
      </c>
      <c r="E277" s="41"/>
      <c r="F277" s="219" t="s">
        <v>503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128</v>
      </c>
      <c r="AU277" s="18" t="s">
        <v>82</v>
      </c>
    </row>
    <row r="278" s="2" customFormat="1">
      <c r="A278" s="39"/>
      <c r="B278" s="40"/>
      <c r="C278" s="41"/>
      <c r="D278" s="247" t="s">
        <v>202</v>
      </c>
      <c r="E278" s="41"/>
      <c r="F278" s="248" t="s">
        <v>504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202</v>
      </c>
      <c r="AU278" s="18" t="s">
        <v>82</v>
      </c>
    </row>
    <row r="279" s="13" customFormat="1">
      <c r="A279" s="13"/>
      <c r="B279" s="223"/>
      <c r="C279" s="224"/>
      <c r="D279" s="218" t="s">
        <v>129</v>
      </c>
      <c r="E279" s="225" t="s">
        <v>19</v>
      </c>
      <c r="F279" s="226" t="s">
        <v>468</v>
      </c>
      <c r="G279" s="224"/>
      <c r="H279" s="225" t="s">
        <v>19</v>
      </c>
      <c r="I279" s="227"/>
      <c r="J279" s="224"/>
      <c r="K279" s="224"/>
      <c r="L279" s="228"/>
      <c r="M279" s="229"/>
      <c r="N279" s="230"/>
      <c r="O279" s="230"/>
      <c r="P279" s="230"/>
      <c r="Q279" s="230"/>
      <c r="R279" s="230"/>
      <c r="S279" s="230"/>
      <c r="T279" s="23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2" t="s">
        <v>129</v>
      </c>
      <c r="AU279" s="232" t="s">
        <v>82</v>
      </c>
      <c r="AV279" s="13" t="s">
        <v>80</v>
      </c>
      <c r="AW279" s="13" t="s">
        <v>33</v>
      </c>
      <c r="AX279" s="13" t="s">
        <v>72</v>
      </c>
      <c r="AY279" s="232" t="s">
        <v>118</v>
      </c>
    </row>
    <row r="280" s="14" customFormat="1">
      <c r="A280" s="14"/>
      <c r="B280" s="233"/>
      <c r="C280" s="234"/>
      <c r="D280" s="218" t="s">
        <v>129</v>
      </c>
      <c r="E280" s="235" t="s">
        <v>19</v>
      </c>
      <c r="F280" s="236" t="s">
        <v>886</v>
      </c>
      <c r="G280" s="234"/>
      <c r="H280" s="237">
        <v>15.836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3" t="s">
        <v>129</v>
      </c>
      <c r="AU280" s="243" t="s">
        <v>82</v>
      </c>
      <c r="AV280" s="14" t="s">
        <v>82</v>
      </c>
      <c r="AW280" s="14" t="s">
        <v>33</v>
      </c>
      <c r="AX280" s="14" t="s">
        <v>80</v>
      </c>
      <c r="AY280" s="243" t="s">
        <v>118</v>
      </c>
    </row>
    <row r="281" s="2" customFormat="1" ht="16.5" customHeight="1">
      <c r="A281" s="39"/>
      <c r="B281" s="40"/>
      <c r="C281" s="205" t="s">
        <v>512</v>
      </c>
      <c r="D281" s="205" t="s">
        <v>121</v>
      </c>
      <c r="E281" s="206" t="s">
        <v>507</v>
      </c>
      <c r="F281" s="207" t="s">
        <v>508</v>
      </c>
      <c r="G281" s="208" t="s">
        <v>501</v>
      </c>
      <c r="H281" s="209">
        <v>15.836</v>
      </c>
      <c r="I281" s="210"/>
      <c r="J281" s="211">
        <f>ROUND(I281*H281,2)</f>
        <v>0</v>
      </c>
      <c r="K281" s="207" t="s">
        <v>199</v>
      </c>
      <c r="L281" s="45"/>
      <c r="M281" s="212" t="s">
        <v>19</v>
      </c>
      <c r="N281" s="213" t="s">
        <v>43</v>
      </c>
      <c r="O281" s="85"/>
      <c r="P281" s="214">
        <f>O281*H281</f>
        <v>0</v>
      </c>
      <c r="Q281" s="214">
        <v>4.0000000000000003E-05</v>
      </c>
      <c r="R281" s="214">
        <f>Q281*H281</f>
        <v>0.00063344000000000009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136</v>
      </c>
      <c r="AT281" s="216" t="s">
        <v>121</v>
      </c>
      <c r="AU281" s="216" t="s">
        <v>82</v>
      </c>
      <c r="AY281" s="18" t="s">
        <v>118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80</v>
      </c>
      <c r="BK281" s="217">
        <f>ROUND(I281*H281,2)</f>
        <v>0</v>
      </c>
      <c r="BL281" s="18" t="s">
        <v>136</v>
      </c>
      <c r="BM281" s="216" t="s">
        <v>509</v>
      </c>
    </row>
    <row r="282" s="2" customFormat="1">
      <c r="A282" s="39"/>
      <c r="B282" s="40"/>
      <c r="C282" s="41"/>
      <c r="D282" s="218" t="s">
        <v>128</v>
      </c>
      <c r="E282" s="41"/>
      <c r="F282" s="219" t="s">
        <v>510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128</v>
      </c>
      <c r="AU282" s="18" t="s">
        <v>82</v>
      </c>
    </row>
    <row r="283" s="2" customFormat="1">
      <c r="A283" s="39"/>
      <c r="B283" s="40"/>
      <c r="C283" s="41"/>
      <c r="D283" s="247" t="s">
        <v>202</v>
      </c>
      <c r="E283" s="41"/>
      <c r="F283" s="248" t="s">
        <v>511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202</v>
      </c>
      <c r="AU283" s="18" t="s">
        <v>82</v>
      </c>
    </row>
    <row r="284" s="2" customFormat="1" ht="16.5" customHeight="1">
      <c r="A284" s="39"/>
      <c r="B284" s="40"/>
      <c r="C284" s="205" t="s">
        <v>520</v>
      </c>
      <c r="D284" s="205" t="s">
        <v>121</v>
      </c>
      <c r="E284" s="206" t="s">
        <v>513</v>
      </c>
      <c r="F284" s="207" t="s">
        <v>514</v>
      </c>
      <c r="G284" s="208" t="s">
        <v>501</v>
      </c>
      <c r="H284" s="209">
        <v>29.687000000000001</v>
      </c>
      <c r="I284" s="210"/>
      <c r="J284" s="211">
        <f>ROUND(I284*H284,2)</f>
        <v>0</v>
      </c>
      <c r="K284" s="207" t="s">
        <v>199</v>
      </c>
      <c r="L284" s="45"/>
      <c r="M284" s="212" t="s">
        <v>19</v>
      </c>
      <c r="N284" s="213" t="s">
        <v>43</v>
      </c>
      <c r="O284" s="85"/>
      <c r="P284" s="214">
        <f>O284*H284</f>
        <v>0</v>
      </c>
      <c r="Q284" s="214">
        <v>0.00132</v>
      </c>
      <c r="R284" s="214">
        <f>Q284*H284</f>
        <v>0.039186840000000001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136</v>
      </c>
      <c r="AT284" s="216" t="s">
        <v>121</v>
      </c>
      <c r="AU284" s="216" t="s">
        <v>82</v>
      </c>
      <c r="AY284" s="18" t="s">
        <v>118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80</v>
      </c>
      <c r="BK284" s="217">
        <f>ROUND(I284*H284,2)</f>
        <v>0</v>
      </c>
      <c r="BL284" s="18" t="s">
        <v>136</v>
      </c>
      <c r="BM284" s="216" t="s">
        <v>515</v>
      </c>
    </row>
    <row r="285" s="2" customFormat="1">
      <c r="A285" s="39"/>
      <c r="B285" s="40"/>
      <c r="C285" s="41"/>
      <c r="D285" s="218" t="s">
        <v>128</v>
      </c>
      <c r="E285" s="41"/>
      <c r="F285" s="219" t="s">
        <v>516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128</v>
      </c>
      <c r="AU285" s="18" t="s">
        <v>82</v>
      </c>
    </row>
    <row r="286" s="2" customFormat="1">
      <c r="A286" s="39"/>
      <c r="B286" s="40"/>
      <c r="C286" s="41"/>
      <c r="D286" s="247" t="s">
        <v>202</v>
      </c>
      <c r="E286" s="41"/>
      <c r="F286" s="248" t="s">
        <v>517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202</v>
      </c>
      <c r="AU286" s="18" t="s">
        <v>82</v>
      </c>
    </row>
    <row r="287" s="13" customFormat="1">
      <c r="A287" s="13"/>
      <c r="B287" s="223"/>
      <c r="C287" s="224"/>
      <c r="D287" s="218" t="s">
        <v>129</v>
      </c>
      <c r="E287" s="225" t="s">
        <v>19</v>
      </c>
      <c r="F287" s="226" t="s">
        <v>482</v>
      </c>
      <c r="G287" s="224"/>
      <c r="H287" s="225" t="s">
        <v>19</v>
      </c>
      <c r="I287" s="227"/>
      <c r="J287" s="224"/>
      <c r="K287" s="224"/>
      <c r="L287" s="228"/>
      <c r="M287" s="229"/>
      <c r="N287" s="230"/>
      <c r="O287" s="230"/>
      <c r="P287" s="230"/>
      <c r="Q287" s="230"/>
      <c r="R287" s="230"/>
      <c r="S287" s="230"/>
      <c r="T287" s="23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2" t="s">
        <v>129</v>
      </c>
      <c r="AU287" s="232" t="s">
        <v>82</v>
      </c>
      <c r="AV287" s="13" t="s">
        <v>80</v>
      </c>
      <c r="AW287" s="13" t="s">
        <v>33</v>
      </c>
      <c r="AX287" s="13" t="s">
        <v>72</v>
      </c>
      <c r="AY287" s="232" t="s">
        <v>118</v>
      </c>
    </row>
    <row r="288" s="14" customFormat="1">
      <c r="A288" s="14"/>
      <c r="B288" s="233"/>
      <c r="C288" s="234"/>
      <c r="D288" s="218" t="s">
        <v>129</v>
      </c>
      <c r="E288" s="235" t="s">
        <v>19</v>
      </c>
      <c r="F288" s="236" t="s">
        <v>887</v>
      </c>
      <c r="G288" s="234"/>
      <c r="H288" s="237">
        <v>25.533000000000001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3" t="s">
        <v>129</v>
      </c>
      <c r="AU288" s="243" t="s">
        <v>82</v>
      </c>
      <c r="AV288" s="14" t="s">
        <v>82</v>
      </c>
      <c r="AW288" s="14" t="s">
        <v>33</v>
      </c>
      <c r="AX288" s="14" t="s">
        <v>72</v>
      </c>
      <c r="AY288" s="243" t="s">
        <v>118</v>
      </c>
    </row>
    <row r="289" s="13" customFormat="1">
      <c r="A289" s="13"/>
      <c r="B289" s="223"/>
      <c r="C289" s="224"/>
      <c r="D289" s="218" t="s">
        <v>129</v>
      </c>
      <c r="E289" s="225" t="s">
        <v>19</v>
      </c>
      <c r="F289" s="226" t="s">
        <v>484</v>
      </c>
      <c r="G289" s="224"/>
      <c r="H289" s="225" t="s">
        <v>19</v>
      </c>
      <c r="I289" s="227"/>
      <c r="J289" s="224"/>
      <c r="K289" s="224"/>
      <c r="L289" s="228"/>
      <c r="M289" s="229"/>
      <c r="N289" s="230"/>
      <c r="O289" s="230"/>
      <c r="P289" s="230"/>
      <c r="Q289" s="230"/>
      <c r="R289" s="230"/>
      <c r="S289" s="230"/>
      <c r="T289" s="23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2" t="s">
        <v>129</v>
      </c>
      <c r="AU289" s="232" t="s">
        <v>82</v>
      </c>
      <c r="AV289" s="13" t="s">
        <v>80</v>
      </c>
      <c r="AW289" s="13" t="s">
        <v>33</v>
      </c>
      <c r="AX289" s="13" t="s">
        <v>72</v>
      </c>
      <c r="AY289" s="232" t="s">
        <v>118</v>
      </c>
    </row>
    <row r="290" s="14" customFormat="1">
      <c r="A290" s="14"/>
      <c r="B290" s="233"/>
      <c r="C290" s="234"/>
      <c r="D290" s="218" t="s">
        <v>129</v>
      </c>
      <c r="E290" s="235" t="s">
        <v>19</v>
      </c>
      <c r="F290" s="236" t="s">
        <v>888</v>
      </c>
      <c r="G290" s="234"/>
      <c r="H290" s="237">
        <v>4.1539999999999999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3" t="s">
        <v>129</v>
      </c>
      <c r="AU290" s="243" t="s">
        <v>82</v>
      </c>
      <c r="AV290" s="14" t="s">
        <v>82</v>
      </c>
      <c r="AW290" s="14" t="s">
        <v>33</v>
      </c>
      <c r="AX290" s="14" t="s">
        <v>72</v>
      </c>
      <c r="AY290" s="243" t="s">
        <v>118</v>
      </c>
    </row>
    <row r="291" s="15" customFormat="1">
      <c r="A291" s="15"/>
      <c r="B291" s="249"/>
      <c r="C291" s="250"/>
      <c r="D291" s="218" t="s">
        <v>129</v>
      </c>
      <c r="E291" s="251" t="s">
        <v>19</v>
      </c>
      <c r="F291" s="252" t="s">
        <v>244</v>
      </c>
      <c r="G291" s="250"/>
      <c r="H291" s="253">
        <v>29.687000000000001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9" t="s">
        <v>129</v>
      </c>
      <c r="AU291" s="259" t="s">
        <v>82</v>
      </c>
      <c r="AV291" s="15" t="s">
        <v>136</v>
      </c>
      <c r="AW291" s="15" t="s">
        <v>33</v>
      </c>
      <c r="AX291" s="15" t="s">
        <v>80</v>
      </c>
      <c r="AY291" s="259" t="s">
        <v>118</v>
      </c>
    </row>
    <row r="292" s="2" customFormat="1" ht="21.75" customHeight="1">
      <c r="A292" s="39"/>
      <c r="B292" s="40"/>
      <c r="C292" s="205" t="s">
        <v>526</v>
      </c>
      <c r="D292" s="205" t="s">
        <v>121</v>
      </c>
      <c r="E292" s="206" t="s">
        <v>521</v>
      </c>
      <c r="F292" s="207" t="s">
        <v>522</v>
      </c>
      <c r="G292" s="208" t="s">
        <v>501</v>
      </c>
      <c r="H292" s="209">
        <v>29.687000000000001</v>
      </c>
      <c r="I292" s="210"/>
      <c r="J292" s="211">
        <f>ROUND(I292*H292,2)</f>
        <v>0</v>
      </c>
      <c r="K292" s="207" t="s">
        <v>199</v>
      </c>
      <c r="L292" s="45"/>
      <c r="M292" s="212" t="s">
        <v>19</v>
      </c>
      <c r="N292" s="213" t="s">
        <v>43</v>
      </c>
      <c r="O292" s="85"/>
      <c r="P292" s="214">
        <f>O292*H292</f>
        <v>0</v>
      </c>
      <c r="Q292" s="214">
        <v>4.0000000000000003E-05</v>
      </c>
      <c r="R292" s="214">
        <f>Q292*H292</f>
        <v>0.0011874800000000001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136</v>
      </c>
      <c r="AT292" s="216" t="s">
        <v>121</v>
      </c>
      <c r="AU292" s="216" t="s">
        <v>82</v>
      </c>
      <c r="AY292" s="18" t="s">
        <v>118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80</v>
      </c>
      <c r="BK292" s="217">
        <f>ROUND(I292*H292,2)</f>
        <v>0</v>
      </c>
      <c r="BL292" s="18" t="s">
        <v>136</v>
      </c>
      <c r="BM292" s="216" t="s">
        <v>523</v>
      </c>
    </row>
    <row r="293" s="2" customFormat="1">
      <c r="A293" s="39"/>
      <c r="B293" s="40"/>
      <c r="C293" s="41"/>
      <c r="D293" s="218" t="s">
        <v>128</v>
      </c>
      <c r="E293" s="41"/>
      <c r="F293" s="219" t="s">
        <v>524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128</v>
      </c>
      <c r="AU293" s="18" t="s">
        <v>82</v>
      </c>
    </row>
    <row r="294" s="2" customFormat="1">
      <c r="A294" s="39"/>
      <c r="B294" s="40"/>
      <c r="C294" s="41"/>
      <c r="D294" s="247" t="s">
        <v>202</v>
      </c>
      <c r="E294" s="41"/>
      <c r="F294" s="248" t="s">
        <v>525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202</v>
      </c>
      <c r="AU294" s="18" t="s">
        <v>82</v>
      </c>
    </row>
    <row r="295" s="2" customFormat="1" ht="16.5" customHeight="1">
      <c r="A295" s="39"/>
      <c r="B295" s="40"/>
      <c r="C295" s="205" t="s">
        <v>533</v>
      </c>
      <c r="D295" s="205" t="s">
        <v>121</v>
      </c>
      <c r="E295" s="206" t="s">
        <v>527</v>
      </c>
      <c r="F295" s="207" t="s">
        <v>528</v>
      </c>
      <c r="G295" s="208" t="s">
        <v>342</v>
      </c>
      <c r="H295" s="209">
        <v>0.68500000000000005</v>
      </c>
      <c r="I295" s="210"/>
      <c r="J295" s="211">
        <f>ROUND(I295*H295,2)</f>
        <v>0</v>
      </c>
      <c r="K295" s="207" t="s">
        <v>199</v>
      </c>
      <c r="L295" s="45"/>
      <c r="M295" s="212" t="s">
        <v>19</v>
      </c>
      <c r="N295" s="213" t="s">
        <v>43</v>
      </c>
      <c r="O295" s="85"/>
      <c r="P295" s="214">
        <f>O295*H295</f>
        <v>0</v>
      </c>
      <c r="Q295" s="214">
        <v>1.0384500000000001</v>
      </c>
      <c r="R295" s="214">
        <f>Q295*H295</f>
        <v>0.71133825000000017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136</v>
      </c>
      <c r="AT295" s="216" t="s">
        <v>121</v>
      </c>
      <c r="AU295" s="216" t="s">
        <v>82</v>
      </c>
      <c r="AY295" s="18" t="s">
        <v>118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80</v>
      </c>
      <c r="BK295" s="217">
        <f>ROUND(I295*H295,2)</f>
        <v>0</v>
      </c>
      <c r="BL295" s="18" t="s">
        <v>136</v>
      </c>
      <c r="BM295" s="216" t="s">
        <v>529</v>
      </c>
    </row>
    <row r="296" s="2" customFormat="1">
      <c r="A296" s="39"/>
      <c r="B296" s="40"/>
      <c r="C296" s="41"/>
      <c r="D296" s="218" t="s">
        <v>128</v>
      </c>
      <c r="E296" s="41"/>
      <c r="F296" s="219" t="s">
        <v>530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128</v>
      </c>
      <c r="AU296" s="18" t="s">
        <v>82</v>
      </c>
    </row>
    <row r="297" s="2" customFormat="1">
      <c r="A297" s="39"/>
      <c r="B297" s="40"/>
      <c r="C297" s="41"/>
      <c r="D297" s="247" t="s">
        <v>202</v>
      </c>
      <c r="E297" s="41"/>
      <c r="F297" s="248" t="s">
        <v>531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202</v>
      </c>
      <c r="AU297" s="18" t="s">
        <v>82</v>
      </c>
    </row>
    <row r="298" s="14" customFormat="1">
      <c r="A298" s="14"/>
      <c r="B298" s="233"/>
      <c r="C298" s="234"/>
      <c r="D298" s="218" t="s">
        <v>129</v>
      </c>
      <c r="E298" s="235" t="s">
        <v>19</v>
      </c>
      <c r="F298" s="236" t="s">
        <v>889</v>
      </c>
      <c r="G298" s="234"/>
      <c r="H298" s="237">
        <v>0.68500000000000005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3" t="s">
        <v>129</v>
      </c>
      <c r="AU298" s="243" t="s">
        <v>82</v>
      </c>
      <c r="AV298" s="14" t="s">
        <v>82</v>
      </c>
      <c r="AW298" s="14" t="s">
        <v>33</v>
      </c>
      <c r="AX298" s="14" t="s">
        <v>80</v>
      </c>
      <c r="AY298" s="243" t="s">
        <v>118</v>
      </c>
    </row>
    <row r="299" s="2" customFormat="1" ht="16.5" customHeight="1">
      <c r="A299" s="39"/>
      <c r="B299" s="40"/>
      <c r="C299" s="205" t="s">
        <v>541</v>
      </c>
      <c r="D299" s="205" t="s">
        <v>121</v>
      </c>
      <c r="E299" s="206" t="s">
        <v>534</v>
      </c>
      <c r="F299" s="207" t="s">
        <v>535</v>
      </c>
      <c r="G299" s="208" t="s">
        <v>342</v>
      </c>
      <c r="H299" s="209">
        <v>0.54900000000000004</v>
      </c>
      <c r="I299" s="210"/>
      <c r="J299" s="211">
        <f>ROUND(I299*H299,2)</f>
        <v>0</v>
      </c>
      <c r="K299" s="207" t="s">
        <v>199</v>
      </c>
      <c r="L299" s="45"/>
      <c r="M299" s="212" t="s">
        <v>19</v>
      </c>
      <c r="N299" s="213" t="s">
        <v>43</v>
      </c>
      <c r="O299" s="85"/>
      <c r="P299" s="214">
        <f>O299*H299</f>
        <v>0</v>
      </c>
      <c r="Q299" s="214">
        <v>1.07653</v>
      </c>
      <c r="R299" s="214">
        <f>Q299*H299</f>
        <v>0.59101497000000003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136</v>
      </c>
      <c r="AT299" s="216" t="s">
        <v>121</v>
      </c>
      <c r="AU299" s="216" t="s">
        <v>82</v>
      </c>
      <c r="AY299" s="18" t="s">
        <v>118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80</v>
      </c>
      <c r="BK299" s="217">
        <f>ROUND(I299*H299,2)</f>
        <v>0</v>
      </c>
      <c r="BL299" s="18" t="s">
        <v>136</v>
      </c>
      <c r="BM299" s="216" t="s">
        <v>536</v>
      </c>
    </row>
    <row r="300" s="2" customFormat="1">
      <c r="A300" s="39"/>
      <c r="B300" s="40"/>
      <c r="C300" s="41"/>
      <c r="D300" s="218" t="s">
        <v>128</v>
      </c>
      <c r="E300" s="41"/>
      <c r="F300" s="219" t="s">
        <v>537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128</v>
      </c>
      <c r="AU300" s="18" t="s">
        <v>82</v>
      </c>
    </row>
    <row r="301" s="2" customFormat="1">
      <c r="A301" s="39"/>
      <c r="B301" s="40"/>
      <c r="C301" s="41"/>
      <c r="D301" s="247" t="s">
        <v>202</v>
      </c>
      <c r="E301" s="41"/>
      <c r="F301" s="248" t="s">
        <v>538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202</v>
      </c>
      <c r="AU301" s="18" t="s">
        <v>82</v>
      </c>
    </row>
    <row r="302" s="14" customFormat="1">
      <c r="A302" s="14"/>
      <c r="B302" s="233"/>
      <c r="C302" s="234"/>
      <c r="D302" s="218" t="s">
        <v>129</v>
      </c>
      <c r="E302" s="235" t="s">
        <v>19</v>
      </c>
      <c r="F302" s="236" t="s">
        <v>890</v>
      </c>
      <c r="G302" s="234"/>
      <c r="H302" s="237">
        <v>0.54900000000000004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3" t="s">
        <v>129</v>
      </c>
      <c r="AU302" s="243" t="s">
        <v>82</v>
      </c>
      <c r="AV302" s="14" t="s">
        <v>82</v>
      </c>
      <c r="AW302" s="14" t="s">
        <v>33</v>
      </c>
      <c r="AX302" s="14" t="s">
        <v>80</v>
      </c>
      <c r="AY302" s="243" t="s">
        <v>118</v>
      </c>
    </row>
    <row r="303" s="12" customFormat="1" ht="22.8" customHeight="1">
      <c r="A303" s="12"/>
      <c r="B303" s="189"/>
      <c r="C303" s="190"/>
      <c r="D303" s="191" t="s">
        <v>71</v>
      </c>
      <c r="E303" s="203" t="s">
        <v>136</v>
      </c>
      <c r="F303" s="203" t="s">
        <v>540</v>
      </c>
      <c r="G303" s="190"/>
      <c r="H303" s="190"/>
      <c r="I303" s="193"/>
      <c r="J303" s="204">
        <f>BK303</f>
        <v>0</v>
      </c>
      <c r="K303" s="190"/>
      <c r="L303" s="195"/>
      <c r="M303" s="196"/>
      <c r="N303" s="197"/>
      <c r="O303" s="197"/>
      <c r="P303" s="198">
        <f>SUM(P304:P331)</f>
        <v>0</v>
      </c>
      <c r="Q303" s="197"/>
      <c r="R303" s="198">
        <f>SUM(R304:R331)</f>
        <v>82.771796799999976</v>
      </c>
      <c r="S303" s="197"/>
      <c r="T303" s="199">
        <f>SUM(T304:T331)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0" t="s">
        <v>80</v>
      </c>
      <c r="AT303" s="201" t="s">
        <v>71</v>
      </c>
      <c r="AU303" s="201" t="s">
        <v>80</v>
      </c>
      <c r="AY303" s="200" t="s">
        <v>118</v>
      </c>
      <c r="BK303" s="202">
        <f>SUM(BK304:BK331)</f>
        <v>0</v>
      </c>
    </row>
    <row r="304" s="2" customFormat="1" ht="16.5" customHeight="1">
      <c r="A304" s="39"/>
      <c r="B304" s="40"/>
      <c r="C304" s="205" t="s">
        <v>549</v>
      </c>
      <c r="D304" s="205" t="s">
        <v>121</v>
      </c>
      <c r="E304" s="206" t="s">
        <v>542</v>
      </c>
      <c r="F304" s="207" t="s">
        <v>543</v>
      </c>
      <c r="G304" s="208" t="s">
        <v>501</v>
      </c>
      <c r="H304" s="209">
        <v>51.799999999999997</v>
      </c>
      <c r="I304" s="210"/>
      <c r="J304" s="211">
        <f>ROUND(I304*H304,2)</f>
        <v>0</v>
      </c>
      <c r="K304" s="207" t="s">
        <v>199</v>
      </c>
      <c r="L304" s="45"/>
      <c r="M304" s="212" t="s">
        <v>19</v>
      </c>
      <c r="N304" s="213" t="s">
        <v>43</v>
      </c>
      <c r="O304" s="85"/>
      <c r="P304" s="214">
        <f>O304*H304</f>
        <v>0</v>
      </c>
      <c r="Q304" s="214">
        <v>0.031870000000000002</v>
      </c>
      <c r="R304" s="214">
        <f>Q304*H304</f>
        <v>1.6508659999999999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136</v>
      </c>
      <c r="AT304" s="216" t="s">
        <v>121</v>
      </c>
      <c r="AU304" s="216" t="s">
        <v>82</v>
      </c>
      <c r="AY304" s="18" t="s">
        <v>118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80</v>
      </c>
      <c r="BK304" s="217">
        <f>ROUND(I304*H304,2)</f>
        <v>0</v>
      </c>
      <c r="BL304" s="18" t="s">
        <v>136</v>
      </c>
      <c r="BM304" s="216" t="s">
        <v>544</v>
      </c>
    </row>
    <row r="305" s="2" customFormat="1">
      <c r="A305" s="39"/>
      <c r="B305" s="40"/>
      <c r="C305" s="41"/>
      <c r="D305" s="218" t="s">
        <v>128</v>
      </c>
      <c r="E305" s="41"/>
      <c r="F305" s="219" t="s">
        <v>545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128</v>
      </c>
      <c r="AU305" s="18" t="s">
        <v>82</v>
      </c>
    </row>
    <row r="306" s="2" customFormat="1">
      <c r="A306" s="39"/>
      <c r="B306" s="40"/>
      <c r="C306" s="41"/>
      <c r="D306" s="247" t="s">
        <v>202</v>
      </c>
      <c r="E306" s="41"/>
      <c r="F306" s="248" t="s">
        <v>546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202</v>
      </c>
      <c r="AU306" s="18" t="s">
        <v>82</v>
      </c>
    </row>
    <row r="307" s="13" customFormat="1">
      <c r="A307" s="13"/>
      <c r="B307" s="223"/>
      <c r="C307" s="224"/>
      <c r="D307" s="218" t="s">
        <v>129</v>
      </c>
      <c r="E307" s="225" t="s">
        <v>19</v>
      </c>
      <c r="F307" s="226" t="s">
        <v>891</v>
      </c>
      <c r="G307" s="224"/>
      <c r="H307" s="225" t="s">
        <v>19</v>
      </c>
      <c r="I307" s="227"/>
      <c r="J307" s="224"/>
      <c r="K307" s="224"/>
      <c r="L307" s="228"/>
      <c r="M307" s="229"/>
      <c r="N307" s="230"/>
      <c r="O307" s="230"/>
      <c r="P307" s="230"/>
      <c r="Q307" s="230"/>
      <c r="R307" s="230"/>
      <c r="S307" s="230"/>
      <c r="T307" s="23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2" t="s">
        <v>129</v>
      </c>
      <c r="AU307" s="232" t="s">
        <v>82</v>
      </c>
      <c r="AV307" s="13" t="s">
        <v>80</v>
      </c>
      <c r="AW307" s="13" t="s">
        <v>33</v>
      </c>
      <c r="AX307" s="13" t="s">
        <v>72</v>
      </c>
      <c r="AY307" s="232" t="s">
        <v>118</v>
      </c>
    </row>
    <row r="308" s="14" customFormat="1">
      <c r="A308" s="14"/>
      <c r="B308" s="233"/>
      <c r="C308" s="234"/>
      <c r="D308" s="218" t="s">
        <v>129</v>
      </c>
      <c r="E308" s="235" t="s">
        <v>19</v>
      </c>
      <c r="F308" s="236" t="s">
        <v>892</v>
      </c>
      <c r="G308" s="234"/>
      <c r="H308" s="237">
        <v>51.799999999999997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3" t="s">
        <v>129</v>
      </c>
      <c r="AU308" s="243" t="s">
        <v>82</v>
      </c>
      <c r="AV308" s="14" t="s">
        <v>82</v>
      </c>
      <c r="AW308" s="14" t="s">
        <v>33</v>
      </c>
      <c r="AX308" s="14" t="s">
        <v>80</v>
      </c>
      <c r="AY308" s="243" t="s">
        <v>118</v>
      </c>
    </row>
    <row r="309" s="2" customFormat="1" ht="16.5" customHeight="1">
      <c r="A309" s="39"/>
      <c r="B309" s="40"/>
      <c r="C309" s="205" t="s">
        <v>555</v>
      </c>
      <c r="D309" s="205" t="s">
        <v>121</v>
      </c>
      <c r="E309" s="206" t="s">
        <v>550</v>
      </c>
      <c r="F309" s="207" t="s">
        <v>551</v>
      </c>
      <c r="G309" s="208" t="s">
        <v>501</v>
      </c>
      <c r="H309" s="209">
        <v>51.799999999999997</v>
      </c>
      <c r="I309" s="210"/>
      <c r="J309" s="211">
        <f>ROUND(I309*H309,2)</f>
        <v>0</v>
      </c>
      <c r="K309" s="207" t="s">
        <v>199</v>
      </c>
      <c r="L309" s="45"/>
      <c r="M309" s="212" t="s">
        <v>19</v>
      </c>
      <c r="N309" s="213" t="s">
        <v>43</v>
      </c>
      <c r="O309" s="85"/>
      <c r="P309" s="214">
        <f>O309*H309</f>
        <v>0</v>
      </c>
      <c r="Q309" s="214">
        <v>0.00012999999999999999</v>
      </c>
      <c r="R309" s="214">
        <f>Q309*H309</f>
        <v>0.0067339999999999987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136</v>
      </c>
      <c r="AT309" s="216" t="s">
        <v>121</v>
      </c>
      <c r="AU309" s="216" t="s">
        <v>82</v>
      </c>
      <c r="AY309" s="18" t="s">
        <v>118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80</v>
      </c>
      <c r="BK309" s="217">
        <f>ROUND(I309*H309,2)</f>
        <v>0</v>
      </c>
      <c r="BL309" s="18" t="s">
        <v>136</v>
      </c>
      <c r="BM309" s="216" t="s">
        <v>552</v>
      </c>
    </row>
    <row r="310" s="2" customFormat="1">
      <c r="A310" s="39"/>
      <c r="B310" s="40"/>
      <c r="C310" s="41"/>
      <c r="D310" s="218" t="s">
        <v>128</v>
      </c>
      <c r="E310" s="41"/>
      <c r="F310" s="219" t="s">
        <v>553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128</v>
      </c>
      <c r="AU310" s="18" t="s">
        <v>82</v>
      </c>
    </row>
    <row r="311" s="2" customFormat="1">
      <c r="A311" s="39"/>
      <c r="B311" s="40"/>
      <c r="C311" s="41"/>
      <c r="D311" s="247" t="s">
        <v>202</v>
      </c>
      <c r="E311" s="41"/>
      <c r="F311" s="248" t="s">
        <v>554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202</v>
      </c>
      <c r="AU311" s="18" t="s">
        <v>82</v>
      </c>
    </row>
    <row r="312" s="2" customFormat="1" ht="16.5" customHeight="1">
      <c r="A312" s="39"/>
      <c r="B312" s="40"/>
      <c r="C312" s="205" t="s">
        <v>561</v>
      </c>
      <c r="D312" s="205" t="s">
        <v>121</v>
      </c>
      <c r="E312" s="206" t="s">
        <v>556</v>
      </c>
      <c r="F312" s="207" t="s">
        <v>557</v>
      </c>
      <c r="G312" s="208" t="s">
        <v>558</v>
      </c>
      <c r="H312" s="209">
        <v>3589</v>
      </c>
      <c r="I312" s="210"/>
      <c r="J312" s="211">
        <f>ROUND(I312*H312,2)</f>
        <v>0</v>
      </c>
      <c r="K312" s="207" t="s">
        <v>19</v>
      </c>
      <c r="L312" s="45"/>
      <c r="M312" s="212" t="s">
        <v>19</v>
      </c>
      <c r="N312" s="213" t="s">
        <v>43</v>
      </c>
      <c r="O312" s="85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136</v>
      </c>
      <c r="AT312" s="216" t="s">
        <v>121</v>
      </c>
      <c r="AU312" s="216" t="s">
        <v>82</v>
      </c>
      <c r="AY312" s="18" t="s">
        <v>118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80</v>
      </c>
      <c r="BK312" s="217">
        <f>ROUND(I312*H312,2)</f>
        <v>0</v>
      </c>
      <c r="BL312" s="18" t="s">
        <v>136</v>
      </c>
      <c r="BM312" s="216" t="s">
        <v>559</v>
      </c>
    </row>
    <row r="313" s="2" customFormat="1">
      <c r="A313" s="39"/>
      <c r="B313" s="40"/>
      <c r="C313" s="41"/>
      <c r="D313" s="218" t="s">
        <v>128</v>
      </c>
      <c r="E313" s="41"/>
      <c r="F313" s="219" t="s">
        <v>557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128</v>
      </c>
      <c r="AU313" s="18" t="s">
        <v>82</v>
      </c>
    </row>
    <row r="314" s="14" customFormat="1">
      <c r="A314" s="14"/>
      <c r="B314" s="233"/>
      <c r="C314" s="234"/>
      <c r="D314" s="218" t="s">
        <v>129</v>
      </c>
      <c r="E314" s="235" t="s">
        <v>19</v>
      </c>
      <c r="F314" s="236" t="s">
        <v>893</v>
      </c>
      <c r="G314" s="234"/>
      <c r="H314" s="237">
        <v>3589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3" t="s">
        <v>129</v>
      </c>
      <c r="AU314" s="243" t="s">
        <v>82</v>
      </c>
      <c r="AV314" s="14" t="s">
        <v>82</v>
      </c>
      <c r="AW314" s="14" t="s">
        <v>33</v>
      </c>
      <c r="AX314" s="14" t="s">
        <v>80</v>
      </c>
      <c r="AY314" s="243" t="s">
        <v>118</v>
      </c>
    </row>
    <row r="315" s="2" customFormat="1" ht="16.5" customHeight="1">
      <c r="A315" s="39"/>
      <c r="B315" s="40"/>
      <c r="C315" s="205" t="s">
        <v>567</v>
      </c>
      <c r="D315" s="205" t="s">
        <v>121</v>
      </c>
      <c r="E315" s="206" t="s">
        <v>562</v>
      </c>
      <c r="F315" s="207" t="s">
        <v>563</v>
      </c>
      <c r="G315" s="208" t="s">
        <v>501</v>
      </c>
      <c r="H315" s="209">
        <v>0.95999999999999996</v>
      </c>
      <c r="I315" s="210"/>
      <c r="J315" s="211">
        <f>ROUND(I315*H315,2)</f>
        <v>0</v>
      </c>
      <c r="K315" s="207" t="s">
        <v>199</v>
      </c>
      <c r="L315" s="45"/>
      <c r="M315" s="212" t="s">
        <v>19</v>
      </c>
      <c r="N315" s="213" t="s">
        <v>43</v>
      </c>
      <c r="O315" s="85"/>
      <c r="P315" s="214">
        <f>O315*H315</f>
        <v>0</v>
      </c>
      <c r="Q315" s="214">
        <v>0.03458</v>
      </c>
      <c r="R315" s="214">
        <f>Q315*H315</f>
        <v>0.033196799999999999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136</v>
      </c>
      <c r="AT315" s="216" t="s">
        <v>121</v>
      </c>
      <c r="AU315" s="216" t="s">
        <v>82</v>
      </c>
      <c r="AY315" s="18" t="s">
        <v>118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80</v>
      </c>
      <c r="BK315" s="217">
        <f>ROUND(I315*H315,2)</f>
        <v>0</v>
      </c>
      <c r="BL315" s="18" t="s">
        <v>136</v>
      </c>
      <c r="BM315" s="216" t="s">
        <v>564</v>
      </c>
    </row>
    <row r="316" s="2" customFormat="1">
      <c r="A316" s="39"/>
      <c r="B316" s="40"/>
      <c r="C316" s="41"/>
      <c r="D316" s="218" t="s">
        <v>128</v>
      </c>
      <c r="E316" s="41"/>
      <c r="F316" s="219" t="s">
        <v>563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128</v>
      </c>
      <c r="AU316" s="18" t="s">
        <v>82</v>
      </c>
    </row>
    <row r="317" s="2" customFormat="1">
      <c r="A317" s="39"/>
      <c r="B317" s="40"/>
      <c r="C317" s="41"/>
      <c r="D317" s="247" t="s">
        <v>202</v>
      </c>
      <c r="E317" s="41"/>
      <c r="F317" s="248" t="s">
        <v>565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202</v>
      </c>
      <c r="AU317" s="18" t="s">
        <v>82</v>
      </c>
    </row>
    <row r="318" s="14" customFormat="1">
      <c r="A318" s="14"/>
      <c r="B318" s="233"/>
      <c r="C318" s="234"/>
      <c r="D318" s="218" t="s">
        <v>129</v>
      </c>
      <c r="E318" s="235" t="s">
        <v>19</v>
      </c>
      <c r="F318" s="236" t="s">
        <v>566</v>
      </c>
      <c r="G318" s="234"/>
      <c r="H318" s="237">
        <v>0.95999999999999996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3" t="s">
        <v>129</v>
      </c>
      <c r="AU318" s="243" t="s">
        <v>82</v>
      </c>
      <c r="AV318" s="14" t="s">
        <v>82</v>
      </c>
      <c r="AW318" s="14" t="s">
        <v>33</v>
      </c>
      <c r="AX318" s="14" t="s">
        <v>80</v>
      </c>
      <c r="AY318" s="243" t="s">
        <v>118</v>
      </c>
    </row>
    <row r="319" s="2" customFormat="1" ht="16.5" customHeight="1">
      <c r="A319" s="39"/>
      <c r="B319" s="40"/>
      <c r="C319" s="205" t="s">
        <v>573</v>
      </c>
      <c r="D319" s="205" t="s">
        <v>121</v>
      </c>
      <c r="E319" s="206" t="s">
        <v>568</v>
      </c>
      <c r="F319" s="207" t="s">
        <v>569</v>
      </c>
      <c r="G319" s="208" t="s">
        <v>198</v>
      </c>
      <c r="H319" s="209">
        <v>4</v>
      </c>
      <c r="I319" s="210"/>
      <c r="J319" s="211">
        <f>ROUND(I319*H319,2)</f>
        <v>0</v>
      </c>
      <c r="K319" s="207" t="s">
        <v>19</v>
      </c>
      <c r="L319" s="45"/>
      <c r="M319" s="212" t="s">
        <v>19</v>
      </c>
      <c r="N319" s="213" t="s">
        <v>43</v>
      </c>
      <c r="O319" s="85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136</v>
      </c>
      <c r="AT319" s="216" t="s">
        <v>121</v>
      </c>
      <c r="AU319" s="216" t="s">
        <v>82</v>
      </c>
      <c r="AY319" s="18" t="s">
        <v>118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80</v>
      </c>
      <c r="BK319" s="217">
        <f>ROUND(I319*H319,2)</f>
        <v>0</v>
      </c>
      <c r="BL319" s="18" t="s">
        <v>136</v>
      </c>
      <c r="BM319" s="216" t="s">
        <v>894</v>
      </c>
    </row>
    <row r="320" s="2" customFormat="1">
      <c r="A320" s="39"/>
      <c r="B320" s="40"/>
      <c r="C320" s="41"/>
      <c r="D320" s="218" t="s">
        <v>128</v>
      </c>
      <c r="E320" s="41"/>
      <c r="F320" s="219" t="s">
        <v>571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128</v>
      </c>
      <c r="AU320" s="18" t="s">
        <v>82</v>
      </c>
    </row>
    <row r="321" s="14" customFormat="1">
      <c r="A321" s="14"/>
      <c r="B321" s="233"/>
      <c r="C321" s="234"/>
      <c r="D321" s="218" t="s">
        <v>129</v>
      </c>
      <c r="E321" s="235" t="s">
        <v>19</v>
      </c>
      <c r="F321" s="236" t="s">
        <v>572</v>
      </c>
      <c r="G321" s="234"/>
      <c r="H321" s="237">
        <v>4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3" t="s">
        <v>129</v>
      </c>
      <c r="AU321" s="243" t="s">
        <v>82</v>
      </c>
      <c r="AV321" s="14" t="s">
        <v>82</v>
      </c>
      <c r="AW321" s="14" t="s">
        <v>33</v>
      </c>
      <c r="AX321" s="14" t="s">
        <v>80</v>
      </c>
      <c r="AY321" s="243" t="s">
        <v>118</v>
      </c>
    </row>
    <row r="322" s="2" customFormat="1" ht="16.5" customHeight="1">
      <c r="A322" s="39"/>
      <c r="B322" s="40"/>
      <c r="C322" s="205" t="s">
        <v>581</v>
      </c>
      <c r="D322" s="205" t="s">
        <v>121</v>
      </c>
      <c r="E322" s="206" t="s">
        <v>574</v>
      </c>
      <c r="F322" s="207" t="s">
        <v>575</v>
      </c>
      <c r="G322" s="208" t="s">
        <v>501</v>
      </c>
      <c r="H322" s="209">
        <v>25.879999999999999</v>
      </c>
      <c r="I322" s="210"/>
      <c r="J322" s="211">
        <f>ROUND(I322*H322,2)</f>
        <v>0</v>
      </c>
      <c r="K322" s="207" t="s">
        <v>199</v>
      </c>
      <c r="L322" s="45"/>
      <c r="M322" s="212" t="s">
        <v>19</v>
      </c>
      <c r="N322" s="213" t="s">
        <v>43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136</v>
      </c>
      <c r="AT322" s="216" t="s">
        <v>121</v>
      </c>
      <c r="AU322" s="216" t="s">
        <v>82</v>
      </c>
      <c r="AY322" s="18" t="s">
        <v>118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80</v>
      </c>
      <c r="BK322" s="217">
        <f>ROUND(I322*H322,2)</f>
        <v>0</v>
      </c>
      <c r="BL322" s="18" t="s">
        <v>136</v>
      </c>
      <c r="BM322" s="216" t="s">
        <v>576</v>
      </c>
    </row>
    <row r="323" s="2" customFormat="1">
      <c r="A323" s="39"/>
      <c r="B323" s="40"/>
      <c r="C323" s="41"/>
      <c r="D323" s="218" t="s">
        <v>128</v>
      </c>
      <c r="E323" s="41"/>
      <c r="F323" s="219" t="s">
        <v>577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128</v>
      </c>
      <c r="AU323" s="18" t="s">
        <v>82</v>
      </c>
    </row>
    <row r="324" s="2" customFormat="1">
      <c r="A324" s="39"/>
      <c r="B324" s="40"/>
      <c r="C324" s="41"/>
      <c r="D324" s="247" t="s">
        <v>202</v>
      </c>
      <c r="E324" s="41"/>
      <c r="F324" s="248" t="s">
        <v>578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202</v>
      </c>
      <c r="AU324" s="18" t="s">
        <v>82</v>
      </c>
    </row>
    <row r="325" s="13" customFormat="1">
      <c r="A325" s="13"/>
      <c r="B325" s="223"/>
      <c r="C325" s="224"/>
      <c r="D325" s="218" t="s">
        <v>129</v>
      </c>
      <c r="E325" s="225" t="s">
        <v>19</v>
      </c>
      <c r="F325" s="226" t="s">
        <v>579</v>
      </c>
      <c r="G325" s="224"/>
      <c r="H325" s="225" t="s">
        <v>19</v>
      </c>
      <c r="I325" s="227"/>
      <c r="J325" s="224"/>
      <c r="K325" s="224"/>
      <c r="L325" s="228"/>
      <c r="M325" s="229"/>
      <c r="N325" s="230"/>
      <c r="O325" s="230"/>
      <c r="P325" s="230"/>
      <c r="Q325" s="230"/>
      <c r="R325" s="230"/>
      <c r="S325" s="230"/>
      <c r="T325" s="23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2" t="s">
        <v>129</v>
      </c>
      <c r="AU325" s="232" t="s">
        <v>82</v>
      </c>
      <c r="AV325" s="13" t="s">
        <v>80</v>
      </c>
      <c r="AW325" s="13" t="s">
        <v>33</v>
      </c>
      <c r="AX325" s="13" t="s">
        <v>72</v>
      </c>
      <c r="AY325" s="232" t="s">
        <v>118</v>
      </c>
    </row>
    <row r="326" s="14" customFormat="1">
      <c r="A326" s="14"/>
      <c r="B326" s="233"/>
      <c r="C326" s="234"/>
      <c r="D326" s="218" t="s">
        <v>129</v>
      </c>
      <c r="E326" s="235" t="s">
        <v>19</v>
      </c>
      <c r="F326" s="236" t="s">
        <v>895</v>
      </c>
      <c r="G326" s="234"/>
      <c r="H326" s="237">
        <v>25.879999999999999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3" t="s">
        <v>129</v>
      </c>
      <c r="AU326" s="243" t="s">
        <v>82</v>
      </c>
      <c r="AV326" s="14" t="s">
        <v>82</v>
      </c>
      <c r="AW326" s="14" t="s">
        <v>33</v>
      </c>
      <c r="AX326" s="14" t="s">
        <v>80</v>
      </c>
      <c r="AY326" s="243" t="s">
        <v>118</v>
      </c>
    </row>
    <row r="327" s="2" customFormat="1" ht="16.5" customHeight="1">
      <c r="A327" s="39"/>
      <c r="B327" s="40"/>
      <c r="C327" s="205" t="s">
        <v>591</v>
      </c>
      <c r="D327" s="205" t="s">
        <v>121</v>
      </c>
      <c r="E327" s="206" t="s">
        <v>582</v>
      </c>
      <c r="F327" s="207" t="s">
        <v>583</v>
      </c>
      <c r="G327" s="208" t="s">
        <v>236</v>
      </c>
      <c r="H327" s="209">
        <v>40.5</v>
      </c>
      <c r="I327" s="210"/>
      <c r="J327" s="211">
        <f>ROUND(I327*H327,2)</f>
        <v>0</v>
      </c>
      <c r="K327" s="207" t="s">
        <v>19</v>
      </c>
      <c r="L327" s="45"/>
      <c r="M327" s="212" t="s">
        <v>19</v>
      </c>
      <c r="N327" s="213" t="s">
        <v>43</v>
      </c>
      <c r="O327" s="85"/>
      <c r="P327" s="214">
        <f>O327*H327</f>
        <v>0</v>
      </c>
      <c r="Q327" s="214">
        <v>2.0019999999999998</v>
      </c>
      <c r="R327" s="214">
        <f>Q327*H327</f>
        <v>81.080999999999989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136</v>
      </c>
      <c r="AT327" s="216" t="s">
        <v>121</v>
      </c>
      <c r="AU327" s="216" t="s">
        <v>82</v>
      </c>
      <c r="AY327" s="18" t="s">
        <v>118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80</v>
      </c>
      <c r="BK327" s="217">
        <f>ROUND(I327*H327,2)</f>
        <v>0</v>
      </c>
      <c r="BL327" s="18" t="s">
        <v>136</v>
      </c>
      <c r="BM327" s="216" t="s">
        <v>584</v>
      </c>
    </row>
    <row r="328" s="2" customFormat="1">
      <c r="A328" s="39"/>
      <c r="B328" s="40"/>
      <c r="C328" s="41"/>
      <c r="D328" s="218" t="s">
        <v>128</v>
      </c>
      <c r="E328" s="41"/>
      <c r="F328" s="219" t="s">
        <v>585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128</v>
      </c>
      <c r="AU328" s="18" t="s">
        <v>82</v>
      </c>
    </row>
    <row r="329" s="13" customFormat="1">
      <c r="A329" s="13"/>
      <c r="B329" s="223"/>
      <c r="C329" s="224"/>
      <c r="D329" s="218" t="s">
        <v>129</v>
      </c>
      <c r="E329" s="225" t="s">
        <v>19</v>
      </c>
      <c r="F329" s="226" t="s">
        <v>586</v>
      </c>
      <c r="G329" s="224"/>
      <c r="H329" s="225" t="s">
        <v>19</v>
      </c>
      <c r="I329" s="227"/>
      <c r="J329" s="224"/>
      <c r="K329" s="224"/>
      <c r="L329" s="228"/>
      <c r="M329" s="229"/>
      <c r="N329" s="230"/>
      <c r="O329" s="230"/>
      <c r="P329" s="230"/>
      <c r="Q329" s="230"/>
      <c r="R329" s="230"/>
      <c r="S329" s="230"/>
      <c r="T329" s="23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2" t="s">
        <v>129</v>
      </c>
      <c r="AU329" s="232" t="s">
        <v>82</v>
      </c>
      <c r="AV329" s="13" t="s">
        <v>80</v>
      </c>
      <c r="AW329" s="13" t="s">
        <v>33</v>
      </c>
      <c r="AX329" s="13" t="s">
        <v>72</v>
      </c>
      <c r="AY329" s="232" t="s">
        <v>118</v>
      </c>
    </row>
    <row r="330" s="13" customFormat="1">
      <c r="A330" s="13"/>
      <c r="B330" s="223"/>
      <c r="C330" s="224"/>
      <c r="D330" s="218" t="s">
        <v>129</v>
      </c>
      <c r="E330" s="225" t="s">
        <v>19</v>
      </c>
      <c r="F330" s="226" t="s">
        <v>587</v>
      </c>
      <c r="G330" s="224"/>
      <c r="H330" s="225" t="s">
        <v>19</v>
      </c>
      <c r="I330" s="227"/>
      <c r="J330" s="224"/>
      <c r="K330" s="224"/>
      <c r="L330" s="228"/>
      <c r="M330" s="229"/>
      <c r="N330" s="230"/>
      <c r="O330" s="230"/>
      <c r="P330" s="230"/>
      <c r="Q330" s="230"/>
      <c r="R330" s="230"/>
      <c r="S330" s="230"/>
      <c r="T330" s="23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2" t="s">
        <v>129</v>
      </c>
      <c r="AU330" s="232" t="s">
        <v>82</v>
      </c>
      <c r="AV330" s="13" t="s">
        <v>80</v>
      </c>
      <c r="AW330" s="13" t="s">
        <v>33</v>
      </c>
      <c r="AX330" s="13" t="s">
        <v>72</v>
      </c>
      <c r="AY330" s="232" t="s">
        <v>118</v>
      </c>
    </row>
    <row r="331" s="14" customFormat="1">
      <c r="A331" s="14"/>
      <c r="B331" s="233"/>
      <c r="C331" s="234"/>
      <c r="D331" s="218" t="s">
        <v>129</v>
      </c>
      <c r="E331" s="235" t="s">
        <v>19</v>
      </c>
      <c r="F331" s="236" t="s">
        <v>857</v>
      </c>
      <c r="G331" s="234"/>
      <c r="H331" s="237">
        <v>40.5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3" t="s">
        <v>129</v>
      </c>
      <c r="AU331" s="243" t="s">
        <v>82</v>
      </c>
      <c r="AV331" s="14" t="s">
        <v>82</v>
      </c>
      <c r="AW331" s="14" t="s">
        <v>33</v>
      </c>
      <c r="AX331" s="14" t="s">
        <v>80</v>
      </c>
      <c r="AY331" s="243" t="s">
        <v>118</v>
      </c>
    </row>
    <row r="332" s="12" customFormat="1" ht="22.8" customHeight="1">
      <c r="A332" s="12"/>
      <c r="B332" s="189"/>
      <c r="C332" s="190"/>
      <c r="D332" s="191" t="s">
        <v>71</v>
      </c>
      <c r="E332" s="203" t="s">
        <v>117</v>
      </c>
      <c r="F332" s="203" t="s">
        <v>590</v>
      </c>
      <c r="G332" s="190"/>
      <c r="H332" s="190"/>
      <c r="I332" s="193"/>
      <c r="J332" s="204">
        <f>BK332</f>
        <v>0</v>
      </c>
      <c r="K332" s="190"/>
      <c r="L332" s="195"/>
      <c r="M332" s="196"/>
      <c r="N332" s="197"/>
      <c r="O332" s="197"/>
      <c r="P332" s="198">
        <f>SUM(P333:P360)</f>
        <v>0</v>
      </c>
      <c r="Q332" s="197"/>
      <c r="R332" s="198">
        <f>SUM(R333:R360)</f>
        <v>0</v>
      </c>
      <c r="S332" s="197"/>
      <c r="T332" s="199">
        <f>SUM(T333:T360)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0" t="s">
        <v>80</v>
      </c>
      <c r="AT332" s="201" t="s">
        <v>71</v>
      </c>
      <c r="AU332" s="201" t="s">
        <v>80</v>
      </c>
      <c r="AY332" s="200" t="s">
        <v>118</v>
      </c>
      <c r="BK332" s="202">
        <f>SUM(BK333:BK360)</f>
        <v>0</v>
      </c>
    </row>
    <row r="333" s="2" customFormat="1" ht="16.5" customHeight="1">
      <c r="A333" s="39"/>
      <c r="B333" s="40"/>
      <c r="C333" s="205" t="s">
        <v>599</v>
      </c>
      <c r="D333" s="205" t="s">
        <v>121</v>
      </c>
      <c r="E333" s="206" t="s">
        <v>592</v>
      </c>
      <c r="F333" s="207" t="s">
        <v>593</v>
      </c>
      <c r="G333" s="208" t="s">
        <v>501</v>
      </c>
      <c r="H333" s="209">
        <v>25.800000000000001</v>
      </c>
      <c r="I333" s="210"/>
      <c r="J333" s="211">
        <f>ROUND(I333*H333,2)</f>
        <v>0</v>
      </c>
      <c r="K333" s="207" t="s">
        <v>199</v>
      </c>
      <c r="L333" s="45"/>
      <c r="M333" s="212" t="s">
        <v>19</v>
      </c>
      <c r="N333" s="213" t="s">
        <v>43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136</v>
      </c>
      <c r="AT333" s="216" t="s">
        <v>121</v>
      </c>
      <c r="AU333" s="216" t="s">
        <v>82</v>
      </c>
      <c r="AY333" s="18" t="s">
        <v>118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80</v>
      </c>
      <c r="BK333" s="217">
        <f>ROUND(I333*H333,2)</f>
        <v>0</v>
      </c>
      <c r="BL333" s="18" t="s">
        <v>136</v>
      </c>
      <c r="BM333" s="216" t="s">
        <v>594</v>
      </c>
    </row>
    <row r="334" s="2" customFormat="1">
      <c r="A334" s="39"/>
      <c r="B334" s="40"/>
      <c r="C334" s="41"/>
      <c r="D334" s="218" t="s">
        <v>128</v>
      </c>
      <c r="E334" s="41"/>
      <c r="F334" s="219" t="s">
        <v>595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128</v>
      </c>
      <c r="AU334" s="18" t="s">
        <v>82</v>
      </c>
    </row>
    <row r="335" s="2" customFormat="1">
      <c r="A335" s="39"/>
      <c r="B335" s="40"/>
      <c r="C335" s="41"/>
      <c r="D335" s="247" t="s">
        <v>202</v>
      </c>
      <c r="E335" s="41"/>
      <c r="F335" s="248" t="s">
        <v>596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202</v>
      </c>
      <c r="AU335" s="18" t="s">
        <v>82</v>
      </c>
    </row>
    <row r="336" s="13" customFormat="1">
      <c r="A336" s="13"/>
      <c r="B336" s="223"/>
      <c r="C336" s="224"/>
      <c r="D336" s="218" t="s">
        <v>129</v>
      </c>
      <c r="E336" s="225" t="s">
        <v>19</v>
      </c>
      <c r="F336" s="226" t="s">
        <v>896</v>
      </c>
      <c r="G336" s="224"/>
      <c r="H336" s="225" t="s">
        <v>19</v>
      </c>
      <c r="I336" s="227"/>
      <c r="J336" s="224"/>
      <c r="K336" s="224"/>
      <c r="L336" s="228"/>
      <c r="M336" s="229"/>
      <c r="N336" s="230"/>
      <c r="O336" s="230"/>
      <c r="P336" s="230"/>
      <c r="Q336" s="230"/>
      <c r="R336" s="230"/>
      <c r="S336" s="230"/>
      <c r="T336" s="23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2" t="s">
        <v>129</v>
      </c>
      <c r="AU336" s="232" t="s">
        <v>82</v>
      </c>
      <c r="AV336" s="13" t="s">
        <v>80</v>
      </c>
      <c r="AW336" s="13" t="s">
        <v>33</v>
      </c>
      <c r="AX336" s="13" t="s">
        <v>72</v>
      </c>
      <c r="AY336" s="232" t="s">
        <v>118</v>
      </c>
    </row>
    <row r="337" s="14" customFormat="1">
      <c r="A337" s="14"/>
      <c r="B337" s="233"/>
      <c r="C337" s="234"/>
      <c r="D337" s="218" t="s">
        <v>129</v>
      </c>
      <c r="E337" s="235" t="s">
        <v>19</v>
      </c>
      <c r="F337" s="236" t="s">
        <v>897</v>
      </c>
      <c r="G337" s="234"/>
      <c r="H337" s="237">
        <v>25.800000000000001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3" t="s">
        <v>129</v>
      </c>
      <c r="AU337" s="243" t="s">
        <v>82</v>
      </c>
      <c r="AV337" s="14" t="s">
        <v>82</v>
      </c>
      <c r="AW337" s="14" t="s">
        <v>33</v>
      </c>
      <c r="AX337" s="14" t="s">
        <v>80</v>
      </c>
      <c r="AY337" s="243" t="s">
        <v>118</v>
      </c>
    </row>
    <row r="338" s="2" customFormat="1" ht="16.5" customHeight="1">
      <c r="A338" s="39"/>
      <c r="B338" s="40"/>
      <c r="C338" s="205" t="s">
        <v>606</v>
      </c>
      <c r="D338" s="205" t="s">
        <v>121</v>
      </c>
      <c r="E338" s="206" t="s">
        <v>600</v>
      </c>
      <c r="F338" s="207" t="s">
        <v>601</v>
      </c>
      <c r="G338" s="208" t="s">
        <v>501</v>
      </c>
      <c r="H338" s="209">
        <v>25.800000000000001</v>
      </c>
      <c r="I338" s="210"/>
      <c r="J338" s="211">
        <f>ROUND(I338*H338,2)</f>
        <v>0</v>
      </c>
      <c r="K338" s="207" t="s">
        <v>199</v>
      </c>
      <c r="L338" s="45"/>
      <c r="M338" s="212" t="s">
        <v>19</v>
      </c>
      <c r="N338" s="213" t="s">
        <v>43</v>
      </c>
      <c r="O338" s="85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136</v>
      </c>
      <c r="AT338" s="216" t="s">
        <v>121</v>
      </c>
      <c r="AU338" s="216" t="s">
        <v>82</v>
      </c>
      <c r="AY338" s="18" t="s">
        <v>118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80</v>
      </c>
      <c r="BK338" s="217">
        <f>ROUND(I338*H338,2)</f>
        <v>0</v>
      </c>
      <c r="BL338" s="18" t="s">
        <v>136</v>
      </c>
      <c r="BM338" s="216" t="s">
        <v>602</v>
      </c>
    </row>
    <row r="339" s="2" customFormat="1">
      <c r="A339" s="39"/>
      <c r="B339" s="40"/>
      <c r="C339" s="41"/>
      <c r="D339" s="218" t="s">
        <v>128</v>
      </c>
      <c r="E339" s="41"/>
      <c r="F339" s="219" t="s">
        <v>603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128</v>
      </c>
      <c r="AU339" s="18" t="s">
        <v>82</v>
      </c>
    </row>
    <row r="340" s="2" customFormat="1">
      <c r="A340" s="39"/>
      <c r="B340" s="40"/>
      <c r="C340" s="41"/>
      <c r="D340" s="247" t="s">
        <v>202</v>
      </c>
      <c r="E340" s="41"/>
      <c r="F340" s="248" t="s">
        <v>604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202</v>
      </c>
      <c r="AU340" s="18" t="s">
        <v>82</v>
      </c>
    </row>
    <row r="341" s="13" customFormat="1">
      <c r="A341" s="13"/>
      <c r="B341" s="223"/>
      <c r="C341" s="224"/>
      <c r="D341" s="218" t="s">
        <v>129</v>
      </c>
      <c r="E341" s="225" t="s">
        <v>19</v>
      </c>
      <c r="F341" s="226" t="s">
        <v>898</v>
      </c>
      <c r="G341" s="224"/>
      <c r="H341" s="225" t="s">
        <v>19</v>
      </c>
      <c r="I341" s="227"/>
      <c r="J341" s="224"/>
      <c r="K341" s="224"/>
      <c r="L341" s="228"/>
      <c r="M341" s="229"/>
      <c r="N341" s="230"/>
      <c r="O341" s="230"/>
      <c r="P341" s="230"/>
      <c r="Q341" s="230"/>
      <c r="R341" s="230"/>
      <c r="S341" s="230"/>
      <c r="T341" s="23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2" t="s">
        <v>129</v>
      </c>
      <c r="AU341" s="232" t="s">
        <v>82</v>
      </c>
      <c r="AV341" s="13" t="s">
        <v>80</v>
      </c>
      <c r="AW341" s="13" t="s">
        <v>33</v>
      </c>
      <c r="AX341" s="13" t="s">
        <v>72</v>
      </c>
      <c r="AY341" s="232" t="s">
        <v>118</v>
      </c>
    </row>
    <row r="342" s="14" customFormat="1">
      <c r="A342" s="14"/>
      <c r="B342" s="233"/>
      <c r="C342" s="234"/>
      <c r="D342" s="218" t="s">
        <v>129</v>
      </c>
      <c r="E342" s="235" t="s">
        <v>19</v>
      </c>
      <c r="F342" s="236" t="s">
        <v>897</v>
      </c>
      <c r="G342" s="234"/>
      <c r="H342" s="237">
        <v>25.800000000000001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3" t="s">
        <v>129</v>
      </c>
      <c r="AU342" s="243" t="s">
        <v>82</v>
      </c>
      <c r="AV342" s="14" t="s">
        <v>82</v>
      </c>
      <c r="AW342" s="14" t="s">
        <v>33</v>
      </c>
      <c r="AX342" s="14" t="s">
        <v>80</v>
      </c>
      <c r="AY342" s="243" t="s">
        <v>118</v>
      </c>
    </row>
    <row r="343" s="2" customFormat="1" ht="16.5" customHeight="1">
      <c r="A343" s="39"/>
      <c r="B343" s="40"/>
      <c r="C343" s="205" t="s">
        <v>612</v>
      </c>
      <c r="D343" s="205" t="s">
        <v>121</v>
      </c>
      <c r="E343" s="206" t="s">
        <v>899</v>
      </c>
      <c r="F343" s="207" t="s">
        <v>900</v>
      </c>
      <c r="G343" s="208" t="s">
        <v>501</v>
      </c>
      <c r="H343" s="209">
        <v>33.700000000000003</v>
      </c>
      <c r="I343" s="210"/>
      <c r="J343" s="211">
        <f>ROUND(I343*H343,2)</f>
        <v>0</v>
      </c>
      <c r="K343" s="207" t="s">
        <v>199</v>
      </c>
      <c r="L343" s="45"/>
      <c r="M343" s="212" t="s">
        <v>19</v>
      </c>
      <c r="N343" s="213" t="s">
        <v>43</v>
      </c>
      <c r="O343" s="85"/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136</v>
      </c>
      <c r="AT343" s="216" t="s">
        <v>121</v>
      </c>
      <c r="AU343" s="216" t="s">
        <v>82</v>
      </c>
      <c r="AY343" s="18" t="s">
        <v>118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80</v>
      </c>
      <c r="BK343" s="217">
        <f>ROUND(I343*H343,2)</f>
        <v>0</v>
      </c>
      <c r="BL343" s="18" t="s">
        <v>136</v>
      </c>
      <c r="BM343" s="216" t="s">
        <v>901</v>
      </c>
    </row>
    <row r="344" s="2" customFormat="1">
      <c r="A344" s="39"/>
      <c r="B344" s="40"/>
      <c r="C344" s="41"/>
      <c r="D344" s="218" t="s">
        <v>128</v>
      </c>
      <c r="E344" s="41"/>
      <c r="F344" s="219" t="s">
        <v>902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128</v>
      </c>
      <c r="AU344" s="18" t="s">
        <v>82</v>
      </c>
    </row>
    <row r="345" s="2" customFormat="1">
      <c r="A345" s="39"/>
      <c r="B345" s="40"/>
      <c r="C345" s="41"/>
      <c r="D345" s="247" t="s">
        <v>202</v>
      </c>
      <c r="E345" s="41"/>
      <c r="F345" s="248" t="s">
        <v>903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202</v>
      </c>
      <c r="AU345" s="18" t="s">
        <v>82</v>
      </c>
    </row>
    <row r="346" s="13" customFormat="1">
      <c r="A346" s="13"/>
      <c r="B346" s="223"/>
      <c r="C346" s="224"/>
      <c r="D346" s="218" t="s">
        <v>129</v>
      </c>
      <c r="E346" s="225" t="s">
        <v>19</v>
      </c>
      <c r="F346" s="226" t="s">
        <v>904</v>
      </c>
      <c r="G346" s="224"/>
      <c r="H346" s="225" t="s">
        <v>19</v>
      </c>
      <c r="I346" s="227"/>
      <c r="J346" s="224"/>
      <c r="K346" s="224"/>
      <c r="L346" s="228"/>
      <c r="M346" s="229"/>
      <c r="N346" s="230"/>
      <c r="O346" s="230"/>
      <c r="P346" s="230"/>
      <c r="Q346" s="230"/>
      <c r="R346" s="230"/>
      <c r="S346" s="230"/>
      <c r="T346" s="23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2" t="s">
        <v>129</v>
      </c>
      <c r="AU346" s="232" t="s">
        <v>82</v>
      </c>
      <c r="AV346" s="13" t="s">
        <v>80</v>
      </c>
      <c r="AW346" s="13" t="s">
        <v>33</v>
      </c>
      <c r="AX346" s="13" t="s">
        <v>72</v>
      </c>
      <c r="AY346" s="232" t="s">
        <v>118</v>
      </c>
    </row>
    <row r="347" s="14" customFormat="1">
      <c r="A347" s="14"/>
      <c r="B347" s="233"/>
      <c r="C347" s="234"/>
      <c r="D347" s="218" t="s">
        <v>129</v>
      </c>
      <c r="E347" s="235" t="s">
        <v>19</v>
      </c>
      <c r="F347" s="236" t="s">
        <v>905</v>
      </c>
      <c r="G347" s="234"/>
      <c r="H347" s="237">
        <v>33.700000000000003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3" t="s">
        <v>129</v>
      </c>
      <c r="AU347" s="243" t="s">
        <v>82</v>
      </c>
      <c r="AV347" s="14" t="s">
        <v>82</v>
      </c>
      <c r="AW347" s="14" t="s">
        <v>33</v>
      </c>
      <c r="AX347" s="14" t="s">
        <v>80</v>
      </c>
      <c r="AY347" s="243" t="s">
        <v>118</v>
      </c>
    </row>
    <row r="348" s="2" customFormat="1" ht="16.5" customHeight="1">
      <c r="A348" s="39"/>
      <c r="B348" s="40"/>
      <c r="C348" s="205" t="s">
        <v>620</v>
      </c>
      <c r="D348" s="205" t="s">
        <v>121</v>
      </c>
      <c r="E348" s="206" t="s">
        <v>607</v>
      </c>
      <c r="F348" s="207" t="s">
        <v>608</v>
      </c>
      <c r="G348" s="208" t="s">
        <v>501</v>
      </c>
      <c r="H348" s="209">
        <v>25.800000000000001</v>
      </c>
      <c r="I348" s="210"/>
      <c r="J348" s="211">
        <f>ROUND(I348*H348,2)</f>
        <v>0</v>
      </c>
      <c r="K348" s="207" t="s">
        <v>19</v>
      </c>
      <c r="L348" s="45"/>
      <c r="M348" s="212" t="s">
        <v>19</v>
      </c>
      <c r="N348" s="213" t="s">
        <v>43</v>
      </c>
      <c r="O348" s="85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136</v>
      </c>
      <c r="AT348" s="216" t="s">
        <v>121</v>
      </c>
      <c r="AU348" s="216" t="s">
        <v>82</v>
      </c>
      <c r="AY348" s="18" t="s">
        <v>118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80</v>
      </c>
      <c r="BK348" s="217">
        <f>ROUND(I348*H348,2)</f>
        <v>0</v>
      </c>
      <c r="BL348" s="18" t="s">
        <v>136</v>
      </c>
      <c r="BM348" s="216" t="s">
        <v>609</v>
      </c>
    </row>
    <row r="349" s="2" customFormat="1">
      <c r="A349" s="39"/>
      <c r="B349" s="40"/>
      <c r="C349" s="41"/>
      <c r="D349" s="218" t="s">
        <v>128</v>
      </c>
      <c r="E349" s="41"/>
      <c r="F349" s="219" t="s">
        <v>608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128</v>
      </c>
      <c r="AU349" s="18" t="s">
        <v>82</v>
      </c>
    </row>
    <row r="350" s="13" customFormat="1">
      <c r="A350" s="13"/>
      <c r="B350" s="223"/>
      <c r="C350" s="224"/>
      <c r="D350" s="218" t="s">
        <v>129</v>
      </c>
      <c r="E350" s="225" t="s">
        <v>19</v>
      </c>
      <c r="F350" s="226" t="s">
        <v>906</v>
      </c>
      <c r="G350" s="224"/>
      <c r="H350" s="225" t="s">
        <v>19</v>
      </c>
      <c r="I350" s="227"/>
      <c r="J350" s="224"/>
      <c r="K350" s="224"/>
      <c r="L350" s="228"/>
      <c r="M350" s="229"/>
      <c r="N350" s="230"/>
      <c r="O350" s="230"/>
      <c r="P350" s="230"/>
      <c r="Q350" s="230"/>
      <c r="R350" s="230"/>
      <c r="S350" s="230"/>
      <c r="T350" s="23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2" t="s">
        <v>129</v>
      </c>
      <c r="AU350" s="232" t="s">
        <v>82</v>
      </c>
      <c r="AV350" s="13" t="s">
        <v>80</v>
      </c>
      <c r="AW350" s="13" t="s">
        <v>33</v>
      </c>
      <c r="AX350" s="13" t="s">
        <v>72</v>
      </c>
      <c r="AY350" s="232" t="s">
        <v>118</v>
      </c>
    </row>
    <row r="351" s="14" customFormat="1">
      <c r="A351" s="14"/>
      <c r="B351" s="233"/>
      <c r="C351" s="234"/>
      <c r="D351" s="218" t="s">
        <v>129</v>
      </c>
      <c r="E351" s="235" t="s">
        <v>19</v>
      </c>
      <c r="F351" s="236" t="s">
        <v>897</v>
      </c>
      <c r="G351" s="234"/>
      <c r="H351" s="237">
        <v>25.800000000000001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3" t="s">
        <v>129</v>
      </c>
      <c r="AU351" s="243" t="s">
        <v>82</v>
      </c>
      <c r="AV351" s="14" t="s">
        <v>82</v>
      </c>
      <c r="AW351" s="14" t="s">
        <v>33</v>
      </c>
      <c r="AX351" s="14" t="s">
        <v>80</v>
      </c>
      <c r="AY351" s="243" t="s">
        <v>118</v>
      </c>
    </row>
    <row r="352" s="2" customFormat="1" ht="16.5" customHeight="1">
      <c r="A352" s="39"/>
      <c r="B352" s="40"/>
      <c r="C352" s="205" t="s">
        <v>624</v>
      </c>
      <c r="D352" s="205" t="s">
        <v>121</v>
      </c>
      <c r="E352" s="206" t="s">
        <v>907</v>
      </c>
      <c r="F352" s="207" t="s">
        <v>908</v>
      </c>
      <c r="G352" s="208" t="s">
        <v>501</v>
      </c>
      <c r="H352" s="209">
        <v>33.700000000000003</v>
      </c>
      <c r="I352" s="210"/>
      <c r="J352" s="211">
        <f>ROUND(I352*H352,2)</f>
        <v>0</v>
      </c>
      <c r="K352" s="207" t="s">
        <v>199</v>
      </c>
      <c r="L352" s="45"/>
      <c r="M352" s="212" t="s">
        <v>19</v>
      </c>
      <c r="N352" s="213" t="s">
        <v>43</v>
      </c>
      <c r="O352" s="85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136</v>
      </c>
      <c r="AT352" s="216" t="s">
        <v>121</v>
      </c>
      <c r="AU352" s="216" t="s">
        <v>82</v>
      </c>
      <c r="AY352" s="18" t="s">
        <v>118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80</v>
      </c>
      <c r="BK352" s="217">
        <f>ROUND(I352*H352,2)</f>
        <v>0</v>
      </c>
      <c r="BL352" s="18" t="s">
        <v>136</v>
      </c>
      <c r="BM352" s="216" t="s">
        <v>909</v>
      </c>
    </row>
    <row r="353" s="2" customFormat="1">
      <c r="A353" s="39"/>
      <c r="B353" s="40"/>
      <c r="C353" s="41"/>
      <c r="D353" s="218" t="s">
        <v>128</v>
      </c>
      <c r="E353" s="41"/>
      <c r="F353" s="219" t="s">
        <v>910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128</v>
      </c>
      <c r="AU353" s="18" t="s">
        <v>82</v>
      </c>
    </row>
    <row r="354" s="2" customFormat="1">
      <c r="A354" s="39"/>
      <c r="B354" s="40"/>
      <c r="C354" s="41"/>
      <c r="D354" s="247" t="s">
        <v>202</v>
      </c>
      <c r="E354" s="41"/>
      <c r="F354" s="248" t="s">
        <v>911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202</v>
      </c>
      <c r="AU354" s="18" t="s">
        <v>82</v>
      </c>
    </row>
    <row r="355" s="13" customFormat="1">
      <c r="A355" s="13"/>
      <c r="B355" s="223"/>
      <c r="C355" s="224"/>
      <c r="D355" s="218" t="s">
        <v>129</v>
      </c>
      <c r="E355" s="225" t="s">
        <v>19</v>
      </c>
      <c r="F355" s="226" t="s">
        <v>912</v>
      </c>
      <c r="G355" s="224"/>
      <c r="H355" s="225" t="s">
        <v>19</v>
      </c>
      <c r="I355" s="227"/>
      <c r="J355" s="224"/>
      <c r="K355" s="224"/>
      <c r="L355" s="228"/>
      <c r="M355" s="229"/>
      <c r="N355" s="230"/>
      <c r="O355" s="230"/>
      <c r="P355" s="230"/>
      <c r="Q355" s="230"/>
      <c r="R355" s="230"/>
      <c r="S355" s="230"/>
      <c r="T355" s="23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2" t="s">
        <v>129</v>
      </c>
      <c r="AU355" s="232" t="s">
        <v>82</v>
      </c>
      <c r="AV355" s="13" t="s">
        <v>80</v>
      </c>
      <c r="AW355" s="13" t="s">
        <v>33</v>
      </c>
      <c r="AX355" s="13" t="s">
        <v>72</v>
      </c>
      <c r="AY355" s="232" t="s">
        <v>118</v>
      </c>
    </row>
    <row r="356" s="14" customFormat="1">
      <c r="A356" s="14"/>
      <c r="B356" s="233"/>
      <c r="C356" s="234"/>
      <c r="D356" s="218" t="s">
        <v>129</v>
      </c>
      <c r="E356" s="235" t="s">
        <v>19</v>
      </c>
      <c r="F356" s="236" t="s">
        <v>913</v>
      </c>
      <c r="G356" s="234"/>
      <c r="H356" s="237">
        <v>33.700000000000003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3" t="s">
        <v>129</v>
      </c>
      <c r="AU356" s="243" t="s">
        <v>82</v>
      </c>
      <c r="AV356" s="14" t="s">
        <v>82</v>
      </c>
      <c r="AW356" s="14" t="s">
        <v>33</v>
      </c>
      <c r="AX356" s="14" t="s">
        <v>80</v>
      </c>
      <c r="AY356" s="243" t="s">
        <v>118</v>
      </c>
    </row>
    <row r="357" s="2" customFormat="1" ht="16.5" customHeight="1">
      <c r="A357" s="39"/>
      <c r="B357" s="40"/>
      <c r="C357" s="205" t="s">
        <v>628</v>
      </c>
      <c r="D357" s="205" t="s">
        <v>121</v>
      </c>
      <c r="E357" s="206" t="s">
        <v>914</v>
      </c>
      <c r="F357" s="207" t="s">
        <v>915</v>
      </c>
      <c r="G357" s="208" t="s">
        <v>501</v>
      </c>
      <c r="H357" s="209">
        <v>33.700000000000003</v>
      </c>
      <c r="I357" s="210"/>
      <c r="J357" s="211">
        <f>ROUND(I357*H357,2)</f>
        <v>0</v>
      </c>
      <c r="K357" s="207" t="s">
        <v>199</v>
      </c>
      <c r="L357" s="45"/>
      <c r="M357" s="212" t="s">
        <v>19</v>
      </c>
      <c r="N357" s="213" t="s">
        <v>43</v>
      </c>
      <c r="O357" s="85"/>
      <c r="P357" s="214">
        <f>O357*H357</f>
        <v>0</v>
      </c>
      <c r="Q357" s="214">
        <v>0</v>
      </c>
      <c r="R357" s="214">
        <f>Q357*H357</f>
        <v>0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136</v>
      </c>
      <c r="AT357" s="216" t="s">
        <v>121</v>
      </c>
      <c r="AU357" s="216" t="s">
        <v>82</v>
      </c>
      <c r="AY357" s="18" t="s">
        <v>118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80</v>
      </c>
      <c r="BK357" s="217">
        <f>ROUND(I357*H357,2)</f>
        <v>0</v>
      </c>
      <c r="BL357" s="18" t="s">
        <v>136</v>
      </c>
      <c r="BM357" s="216" t="s">
        <v>916</v>
      </c>
    </row>
    <row r="358" s="2" customFormat="1">
      <c r="A358" s="39"/>
      <c r="B358" s="40"/>
      <c r="C358" s="41"/>
      <c r="D358" s="218" t="s">
        <v>128</v>
      </c>
      <c r="E358" s="41"/>
      <c r="F358" s="219" t="s">
        <v>917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128</v>
      </c>
      <c r="AU358" s="18" t="s">
        <v>82</v>
      </c>
    </row>
    <row r="359" s="2" customFormat="1">
      <c r="A359" s="39"/>
      <c r="B359" s="40"/>
      <c r="C359" s="41"/>
      <c r="D359" s="247" t="s">
        <v>202</v>
      </c>
      <c r="E359" s="41"/>
      <c r="F359" s="248" t="s">
        <v>918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202</v>
      </c>
      <c r="AU359" s="18" t="s">
        <v>82</v>
      </c>
    </row>
    <row r="360" s="14" customFormat="1">
      <c r="A360" s="14"/>
      <c r="B360" s="233"/>
      <c r="C360" s="234"/>
      <c r="D360" s="218" t="s">
        <v>129</v>
      </c>
      <c r="E360" s="235" t="s">
        <v>19</v>
      </c>
      <c r="F360" s="236" t="s">
        <v>919</v>
      </c>
      <c r="G360" s="234"/>
      <c r="H360" s="237">
        <v>33.700000000000003</v>
      </c>
      <c r="I360" s="238"/>
      <c r="J360" s="234"/>
      <c r="K360" s="234"/>
      <c r="L360" s="239"/>
      <c r="M360" s="240"/>
      <c r="N360" s="241"/>
      <c r="O360" s="241"/>
      <c r="P360" s="241"/>
      <c r="Q360" s="241"/>
      <c r="R360" s="241"/>
      <c r="S360" s="241"/>
      <c r="T360" s="24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3" t="s">
        <v>129</v>
      </c>
      <c r="AU360" s="243" t="s">
        <v>82</v>
      </c>
      <c r="AV360" s="14" t="s">
        <v>82</v>
      </c>
      <c r="AW360" s="14" t="s">
        <v>33</v>
      </c>
      <c r="AX360" s="14" t="s">
        <v>80</v>
      </c>
      <c r="AY360" s="243" t="s">
        <v>118</v>
      </c>
    </row>
    <row r="361" s="12" customFormat="1" ht="22.8" customHeight="1">
      <c r="A361" s="12"/>
      <c r="B361" s="189"/>
      <c r="C361" s="190"/>
      <c r="D361" s="191" t="s">
        <v>71</v>
      </c>
      <c r="E361" s="203" t="s">
        <v>156</v>
      </c>
      <c r="F361" s="203" t="s">
        <v>611</v>
      </c>
      <c r="G361" s="190"/>
      <c r="H361" s="190"/>
      <c r="I361" s="193"/>
      <c r="J361" s="204">
        <f>BK361</f>
        <v>0</v>
      </c>
      <c r="K361" s="190"/>
      <c r="L361" s="195"/>
      <c r="M361" s="196"/>
      <c r="N361" s="197"/>
      <c r="O361" s="197"/>
      <c r="P361" s="198">
        <f>SUM(P362:P421)</f>
        <v>0</v>
      </c>
      <c r="Q361" s="197"/>
      <c r="R361" s="198">
        <f>SUM(R362:R421)</f>
        <v>2.4526599999999998</v>
      </c>
      <c r="S361" s="197"/>
      <c r="T361" s="199">
        <f>SUM(T362:T421)</f>
        <v>38.684712000000005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0" t="s">
        <v>80</v>
      </c>
      <c r="AT361" s="201" t="s">
        <v>71</v>
      </c>
      <c r="AU361" s="201" t="s">
        <v>80</v>
      </c>
      <c r="AY361" s="200" t="s">
        <v>118</v>
      </c>
      <c r="BK361" s="202">
        <f>SUM(BK362:BK421)</f>
        <v>0</v>
      </c>
    </row>
    <row r="362" s="2" customFormat="1" ht="16.5" customHeight="1">
      <c r="A362" s="39"/>
      <c r="B362" s="40"/>
      <c r="C362" s="205" t="s">
        <v>634</v>
      </c>
      <c r="D362" s="205" t="s">
        <v>121</v>
      </c>
      <c r="E362" s="206" t="s">
        <v>920</v>
      </c>
      <c r="F362" s="207" t="s">
        <v>921</v>
      </c>
      <c r="G362" s="208" t="s">
        <v>389</v>
      </c>
      <c r="H362" s="209">
        <v>21.800000000000001</v>
      </c>
      <c r="I362" s="210"/>
      <c r="J362" s="211">
        <f>ROUND(I362*H362,2)</f>
        <v>0</v>
      </c>
      <c r="K362" s="207" t="s">
        <v>19</v>
      </c>
      <c r="L362" s="45"/>
      <c r="M362" s="212" t="s">
        <v>19</v>
      </c>
      <c r="N362" s="213" t="s">
        <v>43</v>
      </c>
      <c r="O362" s="85"/>
      <c r="P362" s="214">
        <f>O362*H362</f>
        <v>0</v>
      </c>
      <c r="Q362" s="214">
        <v>0</v>
      </c>
      <c r="R362" s="214">
        <f>Q362*H362</f>
        <v>0</v>
      </c>
      <c r="S362" s="214">
        <v>0</v>
      </c>
      <c r="T362" s="21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6" t="s">
        <v>136</v>
      </c>
      <c r="AT362" s="216" t="s">
        <v>121</v>
      </c>
      <c r="AU362" s="216" t="s">
        <v>82</v>
      </c>
      <c r="AY362" s="18" t="s">
        <v>118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8" t="s">
        <v>80</v>
      </c>
      <c r="BK362" s="217">
        <f>ROUND(I362*H362,2)</f>
        <v>0</v>
      </c>
      <c r="BL362" s="18" t="s">
        <v>136</v>
      </c>
      <c r="BM362" s="216" t="s">
        <v>922</v>
      </c>
    </row>
    <row r="363" s="2" customFormat="1">
      <c r="A363" s="39"/>
      <c r="B363" s="40"/>
      <c r="C363" s="41"/>
      <c r="D363" s="218" t="s">
        <v>128</v>
      </c>
      <c r="E363" s="41"/>
      <c r="F363" s="219" t="s">
        <v>921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128</v>
      </c>
      <c r="AU363" s="18" t="s">
        <v>82</v>
      </c>
    </row>
    <row r="364" s="14" customFormat="1">
      <c r="A364" s="14"/>
      <c r="B364" s="233"/>
      <c r="C364" s="234"/>
      <c r="D364" s="218" t="s">
        <v>129</v>
      </c>
      <c r="E364" s="235" t="s">
        <v>19</v>
      </c>
      <c r="F364" s="236" t="s">
        <v>923</v>
      </c>
      <c r="G364" s="234"/>
      <c r="H364" s="237">
        <v>21.800000000000001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3" t="s">
        <v>129</v>
      </c>
      <c r="AU364" s="243" t="s">
        <v>82</v>
      </c>
      <c r="AV364" s="14" t="s">
        <v>82</v>
      </c>
      <c r="AW364" s="14" t="s">
        <v>33</v>
      </c>
      <c r="AX364" s="14" t="s">
        <v>80</v>
      </c>
      <c r="AY364" s="243" t="s">
        <v>118</v>
      </c>
    </row>
    <row r="365" s="2" customFormat="1" ht="16.5" customHeight="1">
      <c r="A365" s="39"/>
      <c r="B365" s="40"/>
      <c r="C365" s="205" t="s">
        <v>640</v>
      </c>
      <c r="D365" s="205" t="s">
        <v>121</v>
      </c>
      <c r="E365" s="206" t="s">
        <v>613</v>
      </c>
      <c r="F365" s="207" t="s">
        <v>614</v>
      </c>
      <c r="G365" s="208" t="s">
        <v>198</v>
      </c>
      <c r="H365" s="209">
        <v>2</v>
      </c>
      <c r="I365" s="210"/>
      <c r="J365" s="211">
        <f>ROUND(I365*H365,2)</f>
        <v>0</v>
      </c>
      <c r="K365" s="207" t="s">
        <v>199</v>
      </c>
      <c r="L365" s="45"/>
      <c r="M365" s="212" t="s">
        <v>19</v>
      </c>
      <c r="N365" s="213" t="s">
        <v>43</v>
      </c>
      <c r="O365" s="85"/>
      <c r="P365" s="214">
        <f>O365*H365</f>
        <v>0</v>
      </c>
      <c r="Q365" s="214">
        <v>0.00069999999999999999</v>
      </c>
      <c r="R365" s="214">
        <f>Q365*H365</f>
        <v>0.0014</v>
      </c>
      <c r="S365" s="214">
        <v>0</v>
      </c>
      <c r="T365" s="21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136</v>
      </c>
      <c r="AT365" s="216" t="s">
        <v>121</v>
      </c>
      <c r="AU365" s="216" t="s">
        <v>82</v>
      </c>
      <c r="AY365" s="18" t="s">
        <v>118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80</v>
      </c>
      <c r="BK365" s="217">
        <f>ROUND(I365*H365,2)</f>
        <v>0</v>
      </c>
      <c r="BL365" s="18" t="s">
        <v>136</v>
      </c>
      <c r="BM365" s="216" t="s">
        <v>615</v>
      </c>
    </row>
    <row r="366" s="2" customFormat="1">
      <c r="A366" s="39"/>
      <c r="B366" s="40"/>
      <c r="C366" s="41"/>
      <c r="D366" s="218" t="s">
        <v>128</v>
      </c>
      <c r="E366" s="41"/>
      <c r="F366" s="219" t="s">
        <v>616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128</v>
      </c>
      <c r="AU366" s="18" t="s">
        <v>82</v>
      </c>
    </row>
    <row r="367" s="2" customFormat="1">
      <c r="A367" s="39"/>
      <c r="B367" s="40"/>
      <c r="C367" s="41"/>
      <c r="D367" s="247" t="s">
        <v>202</v>
      </c>
      <c r="E367" s="41"/>
      <c r="F367" s="248" t="s">
        <v>617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202</v>
      </c>
      <c r="AU367" s="18" t="s">
        <v>82</v>
      </c>
    </row>
    <row r="368" s="14" customFormat="1">
      <c r="A368" s="14"/>
      <c r="B368" s="233"/>
      <c r="C368" s="234"/>
      <c r="D368" s="218" t="s">
        <v>129</v>
      </c>
      <c r="E368" s="235" t="s">
        <v>19</v>
      </c>
      <c r="F368" s="236" t="s">
        <v>618</v>
      </c>
      <c r="G368" s="234"/>
      <c r="H368" s="237">
        <v>1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3" t="s">
        <v>129</v>
      </c>
      <c r="AU368" s="243" t="s">
        <v>82</v>
      </c>
      <c r="AV368" s="14" t="s">
        <v>82</v>
      </c>
      <c r="AW368" s="14" t="s">
        <v>33</v>
      </c>
      <c r="AX368" s="14" t="s">
        <v>72</v>
      </c>
      <c r="AY368" s="243" t="s">
        <v>118</v>
      </c>
    </row>
    <row r="369" s="14" customFormat="1">
      <c r="A369" s="14"/>
      <c r="B369" s="233"/>
      <c r="C369" s="234"/>
      <c r="D369" s="218" t="s">
        <v>129</v>
      </c>
      <c r="E369" s="235" t="s">
        <v>19</v>
      </c>
      <c r="F369" s="236" t="s">
        <v>619</v>
      </c>
      <c r="G369" s="234"/>
      <c r="H369" s="237">
        <v>1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3" t="s">
        <v>129</v>
      </c>
      <c r="AU369" s="243" t="s">
        <v>82</v>
      </c>
      <c r="AV369" s="14" t="s">
        <v>82</v>
      </c>
      <c r="AW369" s="14" t="s">
        <v>33</v>
      </c>
      <c r="AX369" s="14" t="s">
        <v>72</v>
      </c>
      <c r="AY369" s="243" t="s">
        <v>118</v>
      </c>
    </row>
    <row r="370" s="15" customFormat="1">
      <c r="A370" s="15"/>
      <c r="B370" s="249"/>
      <c r="C370" s="250"/>
      <c r="D370" s="218" t="s">
        <v>129</v>
      </c>
      <c r="E370" s="251" t="s">
        <v>19</v>
      </c>
      <c r="F370" s="252" t="s">
        <v>244</v>
      </c>
      <c r="G370" s="250"/>
      <c r="H370" s="253">
        <v>2</v>
      </c>
      <c r="I370" s="254"/>
      <c r="J370" s="250"/>
      <c r="K370" s="250"/>
      <c r="L370" s="255"/>
      <c r="M370" s="256"/>
      <c r="N370" s="257"/>
      <c r="O370" s="257"/>
      <c r="P370" s="257"/>
      <c r="Q370" s="257"/>
      <c r="R370" s="257"/>
      <c r="S370" s="257"/>
      <c r="T370" s="258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9" t="s">
        <v>129</v>
      </c>
      <c r="AU370" s="259" t="s">
        <v>82</v>
      </c>
      <c r="AV370" s="15" t="s">
        <v>136</v>
      </c>
      <c r="AW370" s="15" t="s">
        <v>33</v>
      </c>
      <c r="AX370" s="15" t="s">
        <v>80</v>
      </c>
      <c r="AY370" s="259" t="s">
        <v>118</v>
      </c>
    </row>
    <row r="371" s="2" customFormat="1" ht="16.5" customHeight="1">
      <c r="A371" s="39"/>
      <c r="B371" s="40"/>
      <c r="C371" s="260" t="s">
        <v>644</v>
      </c>
      <c r="D371" s="260" t="s">
        <v>339</v>
      </c>
      <c r="E371" s="261" t="s">
        <v>621</v>
      </c>
      <c r="F371" s="262" t="s">
        <v>622</v>
      </c>
      <c r="G371" s="263" t="s">
        <v>198</v>
      </c>
      <c r="H371" s="264">
        <v>1</v>
      </c>
      <c r="I371" s="265"/>
      <c r="J371" s="266">
        <f>ROUND(I371*H371,2)</f>
        <v>0</v>
      </c>
      <c r="K371" s="262" t="s">
        <v>199</v>
      </c>
      <c r="L371" s="267"/>
      <c r="M371" s="268" t="s">
        <v>19</v>
      </c>
      <c r="N371" s="269" t="s">
        <v>43</v>
      </c>
      <c r="O371" s="85"/>
      <c r="P371" s="214">
        <f>O371*H371</f>
        <v>0</v>
      </c>
      <c r="Q371" s="214">
        <v>0.0012999999999999999</v>
      </c>
      <c r="R371" s="214">
        <f>Q371*H371</f>
        <v>0.0012999999999999999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245</v>
      </c>
      <c r="AT371" s="216" t="s">
        <v>339</v>
      </c>
      <c r="AU371" s="216" t="s">
        <v>82</v>
      </c>
      <c r="AY371" s="18" t="s">
        <v>118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80</v>
      </c>
      <c r="BK371" s="217">
        <f>ROUND(I371*H371,2)</f>
        <v>0</v>
      </c>
      <c r="BL371" s="18" t="s">
        <v>136</v>
      </c>
      <c r="BM371" s="216" t="s">
        <v>623</v>
      </c>
    </row>
    <row r="372" s="2" customFormat="1">
      <c r="A372" s="39"/>
      <c r="B372" s="40"/>
      <c r="C372" s="41"/>
      <c r="D372" s="218" t="s">
        <v>128</v>
      </c>
      <c r="E372" s="41"/>
      <c r="F372" s="219" t="s">
        <v>622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128</v>
      </c>
      <c r="AU372" s="18" t="s">
        <v>82</v>
      </c>
    </row>
    <row r="373" s="14" customFormat="1">
      <c r="A373" s="14"/>
      <c r="B373" s="233"/>
      <c r="C373" s="234"/>
      <c r="D373" s="218" t="s">
        <v>129</v>
      </c>
      <c r="E373" s="235" t="s">
        <v>19</v>
      </c>
      <c r="F373" s="236" t="s">
        <v>618</v>
      </c>
      <c r="G373" s="234"/>
      <c r="H373" s="237">
        <v>1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3" t="s">
        <v>129</v>
      </c>
      <c r="AU373" s="243" t="s">
        <v>82</v>
      </c>
      <c r="AV373" s="14" t="s">
        <v>82</v>
      </c>
      <c r="AW373" s="14" t="s">
        <v>33</v>
      </c>
      <c r="AX373" s="14" t="s">
        <v>80</v>
      </c>
      <c r="AY373" s="243" t="s">
        <v>118</v>
      </c>
    </row>
    <row r="374" s="2" customFormat="1" ht="16.5" customHeight="1">
      <c r="A374" s="39"/>
      <c r="B374" s="40"/>
      <c r="C374" s="260" t="s">
        <v>651</v>
      </c>
      <c r="D374" s="260" t="s">
        <v>339</v>
      </c>
      <c r="E374" s="261" t="s">
        <v>625</v>
      </c>
      <c r="F374" s="262" t="s">
        <v>626</v>
      </c>
      <c r="G374" s="263" t="s">
        <v>198</v>
      </c>
      <c r="H374" s="264">
        <v>1</v>
      </c>
      <c r="I374" s="265"/>
      <c r="J374" s="266">
        <f>ROUND(I374*H374,2)</f>
        <v>0</v>
      </c>
      <c r="K374" s="262" t="s">
        <v>199</v>
      </c>
      <c r="L374" s="267"/>
      <c r="M374" s="268" t="s">
        <v>19</v>
      </c>
      <c r="N374" s="269" t="s">
        <v>43</v>
      </c>
      <c r="O374" s="85"/>
      <c r="P374" s="214">
        <f>O374*H374</f>
        <v>0</v>
      </c>
      <c r="Q374" s="214">
        <v>0.0016999999999999999</v>
      </c>
      <c r="R374" s="214">
        <f>Q374*H374</f>
        <v>0.0016999999999999999</v>
      </c>
      <c r="S374" s="214">
        <v>0</v>
      </c>
      <c r="T374" s="21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245</v>
      </c>
      <c r="AT374" s="216" t="s">
        <v>339</v>
      </c>
      <c r="AU374" s="216" t="s">
        <v>82</v>
      </c>
      <c r="AY374" s="18" t="s">
        <v>118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80</v>
      </c>
      <c r="BK374" s="217">
        <f>ROUND(I374*H374,2)</f>
        <v>0</v>
      </c>
      <c r="BL374" s="18" t="s">
        <v>136</v>
      </c>
      <c r="BM374" s="216" t="s">
        <v>627</v>
      </c>
    </row>
    <row r="375" s="2" customFormat="1">
      <c r="A375" s="39"/>
      <c r="B375" s="40"/>
      <c r="C375" s="41"/>
      <c r="D375" s="218" t="s">
        <v>128</v>
      </c>
      <c r="E375" s="41"/>
      <c r="F375" s="219" t="s">
        <v>626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128</v>
      </c>
      <c r="AU375" s="18" t="s">
        <v>82</v>
      </c>
    </row>
    <row r="376" s="14" customFormat="1">
      <c r="A376" s="14"/>
      <c r="B376" s="233"/>
      <c r="C376" s="234"/>
      <c r="D376" s="218" t="s">
        <v>129</v>
      </c>
      <c r="E376" s="235" t="s">
        <v>19</v>
      </c>
      <c r="F376" s="236" t="s">
        <v>619</v>
      </c>
      <c r="G376" s="234"/>
      <c r="H376" s="237">
        <v>1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3" t="s">
        <v>129</v>
      </c>
      <c r="AU376" s="243" t="s">
        <v>82</v>
      </c>
      <c r="AV376" s="14" t="s">
        <v>82</v>
      </c>
      <c r="AW376" s="14" t="s">
        <v>33</v>
      </c>
      <c r="AX376" s="14" t="s">
        <v>80</v>
      </c>
      <c r="AY376" s="243" t="s">
        <v>118</v>
      </c>
    </row>
    <row r="377" s="2" customFormat="1" ht="16.5" customHeight="1">
      <c r="A377" s="39"/>
      <c r="B377" s="40"/>
      <c r="C377" s="205" t="s">
        <v>658</v>
      </c>
      <c r="D377" s="205" t="s">
        <v>121</v>
      </c>
      <c r="E377" s="206" t="s">
        <v>629</v>
      </c>
      <c r="F377" s="207" t="s">
        <v>630</v>
      </c>
      <c r="G377" s="208" t="s">
        <v>198</v>
      </c>
      <c r="H377" s="209">
        <v>1</v>
      </c>
      <c r="I377" s="210"/>
      <c r="J377" s="211">
        <f>ROUND(I377*H377,2)</f>
        <v>0</v>
      </c>
      <c r="K377" s="207" t="s">
        <v>199</v>
      </c>
      <c r="L377" s="45"/>
      <c r="M377" s="212" t="s">
        <v>19</v>
      </c>
      <c r="N377" s="213" t="s">
        <v>43</v>
      </c>
      <c r="O377" s="85"/>
      <c r="P377" s="214">
        <f>O377*H377</f>
        <v>0</v>
      </c>
      <c r="Q377" s="214">
        <v>0.081119999999999998</v>
      </c>
      <c r="R377" s="214">
        <f>Q377*H377</f>
        <v>0.081119999999999998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136</v>
      </c>
      <c r="AT377" s="216" t="s">
        <v>121</v>
      </c>
      <c r="AU377" s="216" t="s">
        <v>82</v>
      </c>
      <c r="AY377" s="18" t="s">
        <v>118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80</v>
      </c>
      <c r="BK377" s="217">
        <f>ROUND(I377*H377,2)</f>
        <v>0</v>
      </c>
      <c r="BL377" s="18" t="s">
        <v>136</v>
      </c>
      <c r="BM377" s="216" t="s">
        <v>631</v>
      </c>
    </row>
    <row r="378" s="2" customFormat="1">
      <c r="A378" s="39"/>
      <c r="B378" s="40"/>
      <c r="C378" s="41"/>
      <c r="D378" s="218" t="s">
        <v>128</v>
      </c>
      <c r="E378" s="41"/>
      <c r="F378" s="219" t="s">
        <v>632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128</v>
      </c>
      <c r="AU378" s="18" t="s">
        <v>82</v>
      </c>
    </row>
    <row r="379" s="2" customFormat="1">
      <c r="A379" s="39"/>
      <c r="B379" s="40"/>
      <c r="C379" s="41"/>
      <c r="D379" s="247" t="s">
        <v>202</v>
      </c>
      <c r="E379" s="41"/>
      <c r="F379" s="248" t="s">
        <v>633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202</v>
      </c>
      <c r="AU379" s="18" t="s">
        <v>82</v>
      </c>
    </row>
    <row r="380" s="2" customFormat="1" ht="16.5" customHeight="1">
      <c r="A380" s="39"/>
      <c r="B380" s="40"/>
      <c r="C380" s="205" t="s">
        <v>665</v>
      </c>
      <c r="D380" s="205" t="s">
        <v>121</v>
      </c>
      <c r="E380" s="206" t="s">
        <v>635</v>
      </c>
      <c r="F380" s="207" t="s">
        <v>636</v>
      </c>
      <c r="G380" s="208" t="s">
        <v>198</v>
      </c>
      <c r="H380" s="209">
        <v>2</v>
      </c>
      <c r="I380" s="210"/>
      <c r="J380" s="211">
        <f>ROUND(I380*H380,2)</f>
        <v>0</v>
      </c>
      <c r="K380" s="207" t="s">
        <v>199</v>
      </c>
      <c r="L380" s="45"/>
      <c r="M380" s="212" t="s">
        <v>19</v>
      </c>
      <c r="N380" s="213" t="s">
        <v>43</v>
      </c>
      <c r="O380" s="85"/>
      <c r="P380" s="214">
        <f>O380*H380</f>
        <v>0</v>
      </c>
      <c r="Q380" s="214">
        <v>0.10940999999999999</v>
      </c>
      <c r="R380" s="214">
        <f>Q380*H380</f>
        <v>0.21881999999999999</v>
      </c>
      <c r="S380" s="214">
        <v>0</v>
      </c>
      <c r="T380" s="21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6" t="s">
        <v>136</v>
      </c>
      <c r="AT380" s="216" t="s">
        <v>121</v>
      </c>
      <c r="AU380" s="216" t="s">
        <v>82</v>
      </c>
      <c r="AY380" s="18" t="s">
        <v>118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8" t="s">
        <v>80</v>
      </c>
      <c r="BK380" s="217">
        <f>ROUND(I380*H380,2)</f>
        <v>0</v>
      </c>
      <c r="BL380" s="18" t="s">
        <v>136</v>
      </c>
      <c r="BM380" s="216" t="s">
        <v>637</v>
      </c>
    </row>
    <row r="381" s="2" customFormat="1">
      <c r="A381" s="39"/>
      <c r="B381" s="40"/>
      <c r="C381" s="41"/>
      <c r="D381" s="218" t="s">
        <v>128</v>
      </c>
      <c r="E381" s="41"/>
      <c r="F381" s="219" t="s">
        <v>638</v>
      </c>
      <c r="G381" s="41"/>
      <c r="H381" s="41"/>
      <c r="I381" s="220"/>
      <c r="J381" s="41"/>
      <c r="K381" s="41"/>
      <c r="L381" s="45"/>
      <c r="M381" s="221"/>
      <c r="N381" s="222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128</v>
      </c>
      <c r="AU381" s="18" t="s">
        <v>82</v>
      </c>
    </row>
    <row r="382" s="2" customFormat="1">
      <c r="A382" s="39"/>
      <c r="B382" s="40"/>
      <c r="C382" s="41"/>
      <c r="D382" s="247" t="s">
        <v>202</v>
      </c>
      <c r="E382" s="41"/>
      <c r="F382" s="248" t="s">
        <v>639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202</v>
      </c>
      <c r="AU382" s="18" t="s">
        <v>82</v>
      </c>
    </row>
    <row r="383" s="2" customFormat="1" ht="16.5" customHeight="1">
      <c r="A383" s="39"/>
      <c r="B383" s="40"/>
      <c r="C383" s="260" t="s">
        <v>673</v>
      </c>
      <c r="D383" s="260" t="s">
        <v>339</v>
      </c>
      <c r="E383" s="261" t="s">
        <v>641</v>
      </c>
      <c r="F383" s="262" t="s">
        <v>642</v>
      </c>
      <c r="G383" s="263" t="s">
        <v>198</v>
      </c>
      <c r="H383" s="264">
        <v>2</v>
      </c>
      <c r="I383" s="265"/>
      <c r="J383" s="266">
        <f>ROUND(I383*H383,2)</f>
        <v>0</v>
      </c>
      <c r="K383" s="262" t="s">
        <v>199</v>
      </c>
      <c r="L383" s="267"/>
      <c r="M383" s="268" t="s">
        <v>19</v>
      </c>
      <c r="N383" s="269" t="s">
        <v>43</v>
      </c>
      <c r="O383" s="85"/>
      <c r="P383" s="214">
        <f>O383*H383</f>
        <v>0</v>
      </c>
      <c r="Q383" s="214">
        <v>0.0061000000000000004</v>
      </c>
      <c r="R383" s="214">
        <f>Q383*H383</f>
        <v>0.012200000000000001</v>
      </c>
      <c r="S383" s="214">
        <v>0</v>
      </c>
      <c r="T383" s="215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6" t="s">
        <v>245</v>
      </c>
      <c r="AT383" s="216" t="s">
        <v>339</v>
      </c>
      <c r="AU383" s="216" t="s">
        <v>82</v>
      </c>
      <c r="AY383" s="18" t="s">
        <v>118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8" t="s">
        <v>80</v>
      </c>
      <c r="BK383" s="217">
        <f>ROUND(I383*H383,2)</f>
        <v>0</v>
      </c>
      <c r="BL383" s="18" t="s">
        <v>136</v>
      </c>
      <c r="BM383" s="216" t="s">
        <v>643</v>
      </c>
    </row>
    <row r="384" s="2" customFormat="1">
      <c r="A384" s="39"/>
      <c r="B384" s="40"/>
      <c r="C384" s="41"/>
      <c r="D384" s="218" t="s">
        <v>128</v>
      </c>
      <c r="E384" s="41"/>
      <c r="F384" s="219" t="s">
        <v>642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128</v>
      </c>
      <c r="AU384" s="18" t="s">
        <v>82</v>
      </c>
    </row>
    <row r="385" s="2" customFormat="1" ht="16.5" customHeight="1">
      <c r="A385" s="39"/>
      <c r="B385" s="40"/>
      <c r="C385" s="205" t="s">
        <v>681</v>
      </c>
      <c r="D385" s="205" t="s">
        <v>121</v>
      </c>
      <c r="E385" s="206" t="s">
        <v>645</v>
      </c>
      <c r="F385" s="207" t="s">
        <v>646</v>
      </c>
      <c r="G385" s="208" t="s">
        <v>389</v>
      </c>
      <c r="H385" s="209">
        <v>47.799999999999997</v>
      </c>
      <c r="I385" s="210"/>
      <c r="J385" s="211">
        <f>ROUND(I385*H385,2)</f>
        <v>0</v>
      </c>
      <c r="K385" s="207" t="s">
        <v>19</v>
      </c>
      <c r="L385" s="45"/>
      <c r="M385" s="212" t="s">
        <v>19</v>
      </c>
      <c r="N385" s="213" t="s">
        <v>43</v>
      </c>
      <c r="O385" s="85"/>
      <c r="P385" s="214">
        <f>O385*H385</f>
        <v>0</v>
      </c>
      <c r="Q385" s="214">
        <v>0.0143</v>
      </c>
      <c r="R385" s="214">
        <f>Q385*H385</f>
        <v>0.68353999999999993</v>
      </c>
      <c r="S385" s="214">
        <v>0</v>
      </c>
      <c r="T385" s="215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6" t="s">
        <v>136</v>
      </c>
      <c r="AT385" s="216" t="s">
        <v>121</v>
      </c>
      <c r="AU385" s="216" t="s">
        <v>82</v>
      </c>
      <c r="AY385" s="18" t="s">
        <v>118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8" t="s">
        <v>80</v>
      </c>
      <c r="BK385" s="217">
        <f>ROUND(I385*H385,2)</f>
        <v>0</v>
      </c>
      <c r="BL385" s="18" t="s">
        <v>136</v>
      </c>
      <c r="BM385" s="216" t="s">
        <v>924</v>
      </c>
    </row>
    <row r="386" s="2" customFormat="1">
      <c r="A386" s="39"/>
      <c r="B386" s="40"/>
      <c r="C386" s="41"/>
      <c r="D386" s="218" t="s">
        <v>128</v>
      </c>
      <c r="E386" s="41"/>
      <c r="F386" s="219" t="s">
        <v>646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128</v>
      </c>
      <c r="AU386" s="18" t="s">
        <v>82</v>
      </c>
    </row>
    <row r="387" s="13" customFormat="1">
      <c r="A387" s="13"/>
      <c r="B387" s="223"/>
      <c r="C387" s="224"/>
      <c r="D387" s="218" t="s">
        <v>129</v>
      </c>
      <c r="E387" s="225" t="s">
        <v>19</v>
      </c>
      <c r="F387" s="226" t="s">
        <v>648</v>
      </c>
      <c r="G387" s="224"/>
      <c r="H387" s="225" t="s">
        <v>19</v>
      </c>
      <c r="I387" s="227"/>
      <c r="J387" s="224"/>
      <c r="K387" s="224"/>
      <c r="L387" s="228"/>
      <c r="M387" s="229"/>
      <c r="N387" s="230"/>
      <c r="O387" s="230"/>
      <c r="P387" s="230"/>
      <c r="Q387" s="230"/>
      <c r="R387" s="230"/>
      <c r="S387" s="230"/>
      <c r="T387" s="23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2" t="s">
        <v>129</v>
      </c>
      <c r="AU387" s="232" t="s">
        <v>82</v>
      </c>
      <c r="AV387" s="13" t="s">
        <v>80</v>
      </c>
      <c r="AW387" s="13" t="s">
        <v>33</v>
      </c>
      <c r="AX387" s="13" t="s">
        <v>72</v>
      </c>
      <c r="AY387" s="232" t="s">
        <v>118</v>
      </c>
    </row>
    <row r="388" s="14" customFormat="1">
      <c r="A388" s="14"/>
      <c r="B388" s="233"/>
      <c r="C388" s="234"/>
      <c r="D388" s="218" t="s">
        <v>129</v>
      </c>
      <c r="E388" s="235" t="s">
        <v>19</v>
      </c>
      <c r="F388" s="236" t="s">
        <v>649</v>
      </c>
      <c r="G388" s="234"/>
      <c r="H388" s="237">
        <v>14.9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3" t="s">
        <v>129</v>
      </c>
      <c r="AU388" s="243" t="s">
        <v>82</v>
      </c>
      <c r="AV388" s="14" t="s">
        <v>82</v>
      </c>
      <c r="AW388" s="14" t="s">
        <v>33</v>
      </c>
      <c r="AX388" s="14" t="s">
        <v>72</v>
      </c>
      <c r="AY388" s="243" t="s">
        <v>118</v>
      </c>
    </row>
    <row r="389" s="14" customFormat="1">
      <c r="A389" s="14"/>
      <c r="B389" s="233"/>
      <c r="C389" s="234"/>
      <c r="D389" s="218" t="s">
        <v>129</v>
      </c>
      <c r="E389" s="235" t="s">
        <v>19</v>
      </c>
      <c r="F389" s="236" t="s">
        <v>650</v>
      </c>
      <c r="G389" s="234"/>
      <c r="H389" s="237">
        <v>32.899999999999999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3" t="s">
        <v>129</v>
      </c>
      <c r="AU389" s="243" t="s">
        <v>82</v>
      </c>
      <c r="AV389" s="14" t="s">
        <v>82</v>
      </c>
      <c r="AW389" s="14" t="s">
        <v>33</v>
      </c>
      <c r="AX389" s="14" t="s">
        <v>72</v>
      </c>
      <c r="AY389" s="243" t="s">
        <v>118</v>
      </c>
    </row>
    <row r="390" s="15" customFormat="1">
      <c r="A390" s="15"/>
      <c r="B390" s="249"/>
      <c r="C390" s="250"/>
      <c r="D390" s="218" t="s">
        <v>129</v>
      </c>
      <c r="E390" s="251" t="s">
        <v>19</v>
      </c>
      <c r="F390" s="252" t="s">
        <v>244</v>
      </c>
      <c r="G390" s="250"/>
      <c r="H390" s="253">
        <v>47.799999999999997</v>
      </c>
      <c r="I390" s="254"/>
      <c r="J390" s="250"/>
      <c r="K390" s="250"/>
      <c r="L390" s="255"/>
      <c r="M390" s="256"/>
      <c r="N390" s="257"/>
      <c r="O390" s="257"/>
      <c r="P390" s="257"/>
      <c r="Q390" s="257"/>
      <c r="R390" s="257"/>
      <c r="S390" s="257"/>
      <c r="T390" s="258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9" t="s">
        <v>129</v>
      </c>
      <c r="AU390" s="259" t="s">
        <v>82</v>
      </c>
      <c r="AV390" s="15" t="s">
        <v>136</v>
      </c>
      <c r="AW390" s="15" t="s">
        <v>33</v>
      </c>
      <c r="AX390" s="15" t="s">
        <v>80</v>
      </c>
      <c r="AY390" s="259" t="s">
        <v>118</v>
      </c>
    </row>
    <row r="391" s="2" customFormat="1" ht="16.5" customHeight="1">
      <c r="A391" s="39"/>
      <c r="B391" s="40"/>
      <c r="C391" s="205" t="s">
        <v>688</v>
      </c>
      <c r="D391" s="205" t="s">
        <v>121</v>
      </c>
      <c r="E391" s="206" t="s">
        <v>652</v>
      </c>
      <c r="F391" s="207" t="s">
        <v>653</v>
      </c>
      <c r="G391" s="208" t="s">
        <v>198</v>
      </c>
      <c r="H391" s="209">
        <v>1</v>
      </c>
      <c r="I391" s="210"/>
      <c r="J391" s="211">
        <f>ROUND(I391*H391,2)</f>
        <v>0</v>
      </c>
      <c r="K391" s="207" t="s">
        <v>199</v>
      </c>
      <c r="L391" s="45"/>
      <c r="M391" s="212" t="s">
        <v>19</v>
      </c>
      <c r="N391" s="213" t="s">
        <v>43</v>
      </c>
      <c r="O391" s="85"/>
      <c r="P391" s="214">
        <f>O391*H391</f>
        <v>0</v>
      </c>
      <c r="Q391" s="214">
        <v>0.0064900000000000001</v>
      </c>
      <c r="R391" s="214">
        <f>Q391*H391</f>
        <v>0.0064900000000000001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136</v>
      </c>
      <c r="AT391" s="216" t="s">
        <v>121</v>
      </c>
      <c r="AU391" s="216" t="s">
        <v>82</v>
      </c>
      <c r="AY391" s="18" t="s">
        <v>118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80</v>
      </c>
      <c r="BK391" s="217">
        <f>ROUND(I391*H391,2)</f>
        <v>0</v>
      </c>
      <c r="BL391" s="18" t="s">
        <v>136</v>
      </c>
      <c r="BM391" s="216" t="s">
        <v>654</v>
      </c>
    </row>
    <row r="392" s="2" customFormat="1">
      <c r="A392" s="39"/>
      <c r="B392" s="40"/>
      <c r="C392" s="41"/>
      <c r="D392" s="218" t="s">
        <v>128</v>
      </c>
      <c r="E392" s="41"/>
      <c r="F392" s="219" t="s">
        <v>655</v>
      </c>
      <c r="G392" s="41"/>
      <c r="H392" s="41"/>
      <c r="I392" s="220"/>
      <c r="J392" s="41"/>
      <c r="K392" s="41"/>
      <c r="L392" s="45"/>
      <c r="M392" s="221"/>
      <c r="N392" s="222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128</v>
      </c>
      <c r="AU392" s="18" t="s">
        <v>82</v>
      </c>
    </row>
    <row r="393" s="2" customFormat="1">
      <c r="A393" s="39"/>
      <c r="B393" s="40"/>
      <c r="C393" s="41"/>
      <c r="D393" s="247" t="s">
        <v>202</v>
      </c>
      <c r="E393" s="41"/>
      <c r="F393" s="248" t="s">
        <v>656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202</v>
      </c>
      <c r="AU393" s="18" t="s">
        <v>82</v>
      </c>
    </row>
    <row r="394" s="14" customFormat="1">
      <c r="A394" s="14"/>
      <c r="B394" s="233"/>
      <c r="C394" s="234"/>
      <c r="D394" s="218" t="s">
        <v>129</v>
      </c>
      <c r="E394" s="235" t="s">
        <v>19</v>
      </c>
      <c r="F394" s="236" t="s">
        <v>657</v>
      </c>
      <c r="G394" s="234"/>
      <c r="H394" s="237">
        <v>1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3" t="s">
        <v>129</v>
      </c>
      <c r="AU394" s="243" t="s">
        <v>82</v>
      </c>
      <c r="AV394" s="14" t="s">
        <v>82</v>
      </c>
      <c r="AW394" s="14" t="s">
        <v>33</v>
      </c>
      <c r="AX394" s="14" t="s">
        <v>80</v>
      </c>
      <c r="AY394" s="243" t="s">
        <v>118</v>
      </c>
    </row>
    <row r="395" s="2" customFormat="1" ht="16.5" customHeight="1">
      <c r="A395" s="39"/>
      <c r="B395" s="40"/>
      <c r="C395" s="205" t="s">
        <v>696</v>
      </c>
      <c r="D395" s="205" t="s">
        <v>121</v>
      </c>
      <c r="E395" s="206" t="s">
        <v>659</v>
      </c>
      <c r="F395" s="207" t="s">
        <v>660</v>
      </c>
      <c r="G395" s="208" t="s">
        <v>501</v>
      </c>
      <c r="H395" s="209">
        <v>10</v>
      </c>
      <c r="I395" s="210"/>
      <c r="J395" s="211">
        <f>ROUND(I395*H395,2)</f>
        <v>0</v>
      </c>
      <c r="K395" s="207" t="s">
        <v>199</v>
      </c>
      <c r="L395" s="45"/>
      <c r="M395" s="212" t="s">
        <v>19</v>
      </c>
      <c r="N395" s="213" t="s">
        <v>43</v>
      </c>
      <c r="O395" s="85"/>
      <c r="P395" s="214">
        <f>O395*H395</f>
        <v>0</v>
      </c>
      <c r="Q395" s="214">
        <v>0</v>
      </c>
      <c r="R395" s="214">
        <f>Q395*H395</f>
        <v>0</v>
      </c>
      <c r="S395" s="214">
        <v>0.00050000000000000001</v>
      </c>
      <c r="T395" s="215">
        <f>S395*H395</f>
        <v>0.0050000000000000001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136</v>
      </c>
      <c r="AT395" s="216" t="s">
        <v>121</v>
      </c>
      <c r="AU395" s="216" t="s">
        <v>82</v>
      </c>
      <c r="AY395" s="18" t="s">
        <v>118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80</v>
      </c>
      <c r="BK395" s="217">
        <f>ROUND(I395*H395,2)</f>
        <v>0</v>
      </c>
      <c r="BL395" s="18" t="s">
        <v>136</v>
      </c>
      <c r="BM395" s="216" t="s">
        <v>661</v>
      </c>
    </row>
    <row r="396" s="2" customFormat="1">
      <c r="A396" s="39"/>
      <c r="B396" s="40"/>
      <c r="C396" s="41"/>
      <c r="D396" s="218" t="s">
        <v>128</v>
      </c>
      <c r="E396" s="41"/>
      <c r="F396" s="219" t="s">
        <v>662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128</v>
      </c>
      <c r="AU396" s="18" t="s">
        <v>82</v>
      </c>
    </row>
    <row r="397" s="2" customFormat="1">
      <c r="A397" s="39"/>
      <c r="B397" s="40"/>
      <c r="C397" s="41"/>
      <c r="D397" s="247" t="s">
        <v>202</v>
      </c>
      <c r="E397" s="41"/>
      <c r="F397" s="248" t="s">
        <v>663</v>
      </c>
      <c r="G397" s="41"/>
      <c r="H397" s="41"/>
      <c r="I397" s="220"/>
      <c r="J397" s="41"/>
      <c r="K397" s="41"/>
      <c r="L397" s="45"/>
      <c r="M397" s="221"/>
      <c r="N397" s="222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202</v>
      </c>
      <c r="AU397" s="18" t="s">
        <v>82</v>
      </c>
    </row>
    <row r="398" s="14" customFormat="1">
      <c r="A398" s="14"/>
      <c r="B398" s="233"/>
      <c r="C398" s="234"/>
      <c r="D398" s="218" t="s">
        <v>129</v>
      </c>
      <c r="E398" s="235" t="s">
        <v>19</v>
      </c>
      <c r="F398" s="236" t="s">
        <v>664</v>
      </c>
      <c r="G398" s="234"/>
      <c r="H398" s="237">
        <v>10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3" t="s">
        <v>129</v>
      </c>
      <c r="AU398" s="243" t="s">
        <v>82</v>
      </c>
      <c r="AV398" s="14" t="s">
        <v>82</v>
      </c>
      <c r="AW398" s="14" t="s">
        <v>33</v>
      </c>
      <c r="AX398" s="14" t="s">
        <v>80</v>
      </c>
      <c r="AY398" s="243" t="s">
        <v>118</v>
      </c>
    </row>
    <row r="399" s="2" customFormat="1" ht="16.5" customHeight="1">
      <c r="A399" s="39"/>
      <c r="B399" s="40"/>
      <c r="C399" s="205" t="s">
        <v>703</v>
      </c>
      <c r="D399" s="205" t="s">
        <v>121</v>
      </c>
      <c r="E399" s="206" t="s">
        <v>925</v>
      </c>
      <c r="F399" s="207" t="s">
        <v>926</v>
      </c>
      <c r="G399" s="208" t="s">
        <v>236</v>
      </c>
      <c r="H399" s="209">
        <v>12</v>
      </c>
      <c r="I399" s="210"/>
      <c r="J399" s="211">
        <f>ROUND(I399*H399,2)</f>
        <v>0</v>
      </c>
      <c r="K399" s="207" t="s">
        <v>199</v>
      </c>
      <c r="L399" s="45"/>
      <c r="M399" s="212" t="s">
        <v>19</v>
      </c>
      <c r="N399" s="213" t="s">
        <v>43</v>
      </c>
      <c r="O399" s="85"/>
      <c r="P399" s="214">
        <f>O399*H399</f>
        <v>0</v>
      </c>
      <c r="Q399" s="214">
        <v>0.12</v>
      </c>
      <c r="R399" s="214">
        <f>Q399*H399</f>
        <v>1.44</v>
      </c>
      <c r="S399" s="214">
        <v>2.4900000000000002</v>
      </c>
      <c r="T399" s="215">
        <f>S399*H399</f>
        <v>29.880000000000003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136</v>
      </c>
      <c r="AT399" s="216" t="s">
        <v>121</v>
      </c>
      <c r="AU399" s="216" t="s">
        <v>82</v>
      </c>
      <c r="AY399" s="18" t="s">
        <v>118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80</v>
      </c>
      <c r="BK399" s="217">
        <f>ROUND(I399*H399,2)</f>
        <v>0</v>
      </c>
      <c r="BL399" s="18" t="s">
        <v>136</v>
      </c>
      <c r="BM399" s="216" t="s">
        <v>927</v>
      </c>
    </row>
    <row r="400" s="2" customFormat="1">
      <c r="A400" s="39"/>
      <c r="B400" s="40"/>
      <c r="C400" s="41"/>
      <c r="D400" s="218" t="s">
        <v>128</v>
      </c>
      <c r="E400" s="41"/>
      <c r="F400" s="219" t="s">
        <v>928</v>
      </c>
      <c r="G400" s="41"/>
      <c r="H400" s="41"/>
      <c r="I400" s="220"/>
      <c r="J400" s="41"/>
      <c r="K400" s="41"/>
      <c r="L400" s="45"/>
      <c r="M400" s="221"/>
      <c r="N400" s="222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128</v>
      </c>
      <c r="AU400" s="18" t="s">
        <v>82</v>
      </c>
    </row>
    <row r="401" s="2" customFormat="1">
      <c r="A401" s="39"/>
      <c r="B401" s="40"/>
      <c r="C401" s="41"/>
      <c r="D401" s="247" t="s">
        <v>202</v>
      </c>
      <c r="E401" s="41"/>
      <c r="F401" s="248" t="s">
        <v>929</v>
      </c>
      <c r="G401" s="41"/>
      <c r="H401" s="41"/>
      <c r="I401" s="220"/>
      <c r="J401" s="41"/>
      <c r="K401" s="41"/>
      <c r="L401" s="45"/>
      <c r="M401" s="221"/>
      <c r="N401" s="222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202</v>
      </c>
      <c r="AU401" s="18" t="s">
        <v>82</v>
      </c>
    </row>
    <row r="402" s="13" customFormat="1">
      <c r="A402" s="13"/>
      <c r="B402" s="223"/>
      <c r="C402" s="224"/>
      <c r="D402" s="218" t="s">
        <v>129</v>
      </c>
      <c r="E402" s="225" t="s">
        <v>19</v>
      </c>
      <c r="F402" s="226" t="s">
        <v>930</v>
      </c>
      <c r="G402" s="224"/>
      <c r="H402" s="225" t="s">
        <v>19</v>
      </c>
      <c r="I402" s="227"/>
      <c r="J402" s="224"/>
      <c r="K402" s="224"/>
      <c r="L402" s="228"/>
      <c r="M402" s="229"/>
      <c r="N402" s="230"/>
      <c r="O402" s="230"/>
      <c r="P402" s="230"/>
      <c r="Q402" s="230"/>
      <c r="R402" s="230"/>
      <c r="S402" s="230"/>
      <c r="T402" s="23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2" t="s">
        <v>129</v>
      </c>
      <c r="AU402" s="232" t="s">
        <v>82</v>
      </c>
      <c r="AV402" s="13" t="s">
        <v>80</v>
      </c>
      <c r="AW402" s="13" t="s">
        <v>33</v>
      </c>
      <c r="AX402" s="13" t="s">
        <v>72</v>
      </c>
      <c r="AY402" s="232" t="s">
        <v>118</v>
      </c>
    </row>
    <row r="403" s="14" customFormat="1">
      <c r="A403" s="14"/>
      <c r="B403" s="233"/>
      <c r="C403" s="234"/>
      <c r="D403" s="218" t="s">
        <v>129</v>
      </c>
      <c r="E403" s="235" t="s">
        <v>19</v>
      </c>
      <c r="F403" s="236" t="s">
        <v>931</v>
      </c>
      <c r="G403" s="234"/>
      <c r="H403" s="237">
        <v>12</v>
      </c>
      <c r="I403" s="238"/>
      <c r="J403" s="234"/>
      <c r="K403" s="234"/>
      <c r="L403" s="239"/>
      <c r="M403" s="240"/>
      <c r="N403" s="241"/>
      <c r="O403" s="241"/>
      <c r="P403" s="241"/>
      <c r="Q403" s="241"/>
      <c r="R403" s="241"/>
      <c r="S403" s="241"/>
      <c r="T403" s="24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3" t="s">
        <v>129</v>
      </c>
      <c r="AU403" s="243" t="s">
        <v>82</v>
      </c>
      <c r="AV403" s="14" t="s">
        <v>82</v>
      </c>
      <c r="AW403" s="14" t="s">
        <v>33</v>
      </c>
      <c r="AX403" s="14" t="s">
        <v>80</v>
      </c>
      <c r="AY403" s="243" t="s">
        <v>118</v>
      </c>
    </row>
    <row r="404" s="2" customFormat="1" ht="16.5" customHeight="1">
      <c r="A404" s="39"/>
      <c r="B404" s="40"/>
      <c r="C404" s="205" t="s">
        <v>713</v>
      </c>
      <c r="D404" s="205" t="s">
        <v>121</v>
      </c>
      <c r="E404" s="206" t="s">
        <v>682</v>
      </c>
      <c r="F404" s="207" t="s">
        <v>683</v>
      </c>
      <c r="G404" s="208" t="s">
        <v>389</v>
      </c>
      <c r="H404" s="209">
        <v>19</v>
      </c>
      <c r="I404" s="210"/>
      <c r="J404" s="211">
        <f>ROUND(I404*H404,2)</f>
        <v>0</v>
      </c>
      <c r="K404" s="207" t="s">
        <v>199</v>
      </c>
      <c r="L404" s="45"/>
      <c r="M404" s="212" t="s">
        <v>19</v>
      </c>
      <c r="N404" s="213" t="s">
        <v>43</v>
      </c>
      <c r="O404" s="85"/>
      <c r="P404" s="214">
        <f>O404*H404</f>
        <v>0</v>
      </c>
      <c r="Q404" s="214">
        <v>0</v>
      </c>
      <c r="R404" s="214">
        <f>Q404*H404</f>
        <v>0</v>
      </c>
      <c r="S404" s="214">
        <v>0.016</v>
      </c>
      <c r="T404" s="215">
        <f>S404*H404</f>
        <v>0.30399999999999999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136</v>
      </c>
      <c r="AT404" s="216" t="s">
        <v>121</v>
      </c>
      <c r="AU404" s="216" t="s">
        <v>82</v>
      </c>
      <c r="AY404" s="18" t="s">
        <v>118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80</v>
      </c>
      <c r="BK404" s="217">
        <f>ROUND(I404*H404,2)</f>
        <v>0</v>
      </c>
      <c r="BL404" s="18" t="s">
        <v>136</v>
      </c>
      <c r="BM404" s="216" t="s">
        <v>684</v>
      </c>
    </row>
    <row r="405" s="2" customFormat="1">
      <c r="A405" s="39"/>
      <c r="B405" s="40"/>
      <c r="C405" s="41"/>
      <c r="D405" s="218" t="s">
        <v>128</v>
      </c>
      <c r="E405" s="41"/>
      <c r="F405" s="219" t="s">
        <v>685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128</v>
      </c>
      <c r="AU405" s="18" t="s">
        <v>82</v>
      </c>
    </row>
    <row r="406" s="2" customFormat="1">
      <c r="A406" s="39"/>
      <c r="B406" s="40"/>
      <c r="C406" s="41"/>
      <c r="D406" s="247" t="s">
        <v>202</v>
      </c>
      <c r="E406" s="41"/>
      <c r="F406" s="248" t="s">
        <v>686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202</v>
      </c>
      <c r="AU406" s="18" t="s">
        <v>82</v>
      </c>
    </row>
    <row r="407" s="14" customFormat="1">
      <c r="A407" s="14"/>
      <c r="B407" s="233"/>
      <c r="C407" s="234"/>
      <c r="D407" s="218" t="s">
        <v>129</v>
      </c>
      <c r="E407" s="235" t="s">
        <v>19</v>
      </c>
      <c r="F407" s="236" t="s">
        <v>932</v>
      </c>
      <c r="G407" s="234"/>
      <c r="H407" s="237">
        <v>19</v>
      </c>
      <c r="I407" s="238"/>
      <c r="J407" s="234"/>
      <c r="K407" s="234"/>
      <c r="L407" s="239"/>
      <c r="M407" s="240"/>
      <c r="N407" s="241"/>
      <c r="O407" s="241"/>
      <c r="P407" s="241"/>
      <c r="Q407" s="241"/>
      <c r="R407" s="241"/>
      <c r="S407" s="241"/>
      <c r="T407" s="24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3" t="s">
        <v>129</v>
      </c>
      <c r="AU407" s="243" t="s">
        <v>82</v>
      </c>
      <c r="AV407" s="14" t="s">
        <v>82</v>
      </c>
      <c r="AW407" s="14" t="s">
        <v>33</v>
      </c>
      <c r="AX407" s="14" t="s">
        <v>80</v>
      </c>
      <c r="AY407" s="243" t="s">
        <v>118</v>
      </c>
    </row>
    <row r="408" s="2" customFormat="1" ht="16.5" customHeight="1">
      <c r="A408" s="39"/>
      <c r="B408" s="40"/>
      <c r="C408" s="205" t="s">
        <v>720</v>
      </c>
      <c r="D408" s="205" t="s">
        <v>121</v>
      </c>
      <c r="E408" s="206" t="s">
        <v>697</v>
      </c>
      <c r="F408" s="207" t="s">
        <v>698</v>
      </c>
      <c r="G408" s="208" t="s">
        <v>236</v>
      </c>
      <c r="H408" s="209">
        <v>1.0640000000000001</v>
      </c>
      <c r="I408" s="210"/>
      <c r="J408" s="211">
        <f>ROUND(I408*H408,2)</f>
        <v>0</v>
      </c>
      <c r="K408" s="207" t="s">
        <v>199</v>
      </c>
      <c r="L408" s="45"/>
      <c r="M408" s="212" t="s">
        <v>19</v>
      </c>
      <c r="N408" s="213" t="s">
        <v>43</v>
      </c>
      <c r="O408" s="85"/>
      <c r="P408" s="214">
        <f>O408*H408</f>
        <v>0</v>
      </c>
      <c r="Q408" s="214">
        <v>0</v>
      </c>
      <c r="R408" s="214">
        <f>Q408*H408</f>
        <v>0</v>
      </c>
      <c r="S408" s="214">
        <v>0.80800000000000005</v>
      </c>
      <c r="T408" s="215">
        <f>S408*H408</f>
        <v>0.85971200000000014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136</v>
      </c>
      <c r="AT408" s="216" t="s">
        <v>121</v>
      </c>
      <c r="AU408" s="216" t="s">
        <v>82</v>
      </c>
      <c r="AY408" s="18" t="s">
        <v>118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80</v>
      </c>
      <c r="BK408" s="217">
        <f>ROUND(I408*H408,2)</f>
        <v>0</v>
      </c>
      <c r="BL408" s="18" t="s">
        <v>136</v>
      </c>
      <c r="BM408" s="216" t="s">
        <v>699</v>
      </c>
    </row>
    <row r="409" s="2" customFormat="1">
      <c r="A409" s="39"/>
      <c r="B409" s="40"/>
      <c r="C409" s="41"/>
      <c r="D409" s="218" t="s">
        <v>128</v>
      </c>
      <c r="E409" s="41"/>
      <c r="F409" s="219" t="s">
        <v>700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128</v>
      </c>
      <c r="AU409" s="18" t="s">
        <v>82</v>
      </c>
    </row>
    <row r="410" s="2" customFormat="1">
      <c r="A410" s="39"/>
      <c r="B410" s="40"/>
      <c r="C410" s="41"/>
      <c r="D410" s="247" t="s">
        <v>202</v>
      </c>
      <c r="E410" s="41"/>
      <c r="F410" s="248" t="s">
        <v>701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202</v>
      </c>
      <c r="AU410" s="18" t="s">
        <v>82</v>
      </c>
    </row>
    <row r="411" s="14" customFormat="1">
      <c r="A411" s="14"/>
      <c r="B411" s="233"/>
      <c r="C411" s="234"/>
      <c r="D411" s="218" t="s">
        <v>129</v>
      </c>
      <c r="E411" s="235" t="s">
        <v>19</v>
      </c>
      <c r="F411" s="236" t="s">
        <v>933</v>
      </c>
      <c r="G411" s="234"/>
      <c r="H411" s="237">
        <v>1.0640000000000001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3" t="s">
        <v>129</v>
      </c>
      <c r="AU411" s="243" t="s">
        <v>82</v>
      </c>
      <c r="AV411" s="14" t="s">
        <v>82</v>
      </c>
      <c r="AW411" s="14" t="s">
        <v>33</v>
      </c>
      <c r="AX411" s="14" t="s">
        <v>80</v>
      </c>
      <c r="AY411" s="243" t="s">
        <v>118</v>
      </c>
    </row>
    <row r="412" s="2" customFormat="1" ht="16.5" customHeight="1">
      <c r="A412" s="39"/>
      <c r="B412" s="40"/>
      <c r="C412" s="205" t="s">
        <v>728</v>
      </c>
      <c r="D412" s="205" t="s">
        <v>121</v>
      </c>
      <c r="E412" s="206" t="s">
        <v>934</v>
      </c>
      <c r="F412" s="207" t="s">
        <v>935</v>
      </c>
      <c r="G412" s="208" t="s">
        <v>198</v>
      </c>
      <c r="H412" s="209">
        <v>2</v>
      </c>
      <c r="I412" s="210"/>
      <c r="J412" s="211">
        <f>ROUND(I412*H412,2)</f>
        <v>0</v>
      </c>
      <c r="K412" s="207" t="s">
        <v>199</v>
      </c>
      <c r="L412" s="45"/>
      <c r="M412" s="212" t="s">
        <v>19</v>
      </c>
      <c r="N412" s="213" t="s">
        <v>43</v>
      </c>
      <c r="O412" s="85"/>
      <c r="P412" s="214">
        <f>O412*H412</f>
        <v>0</v>
      </c>
      <c r="Q412" s="214">
        <v>0.00087000000000000001</v>
      </c>
      <c r="R412" s="214">
        <f>Q412*H412</f>
        <v>0.00174</v>
      </c>
      <c r="S412" s="214">
        <v>0.81799999999999995</v>
      </c>
      <c r="T412" s="215">
        <f>S412*H412</f>
        <v>1.6359999999999999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6" t="s">
        <v>136</v>
      </c>
      <c r="AT412" s="216" t="s">
        <v>121</v>
      </c>
      <c r="AU412" s="216" t="s">
        <v>82</v>
      </c>
      <c r="AY412" s="18" t="s">
        <v>118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80</v>
      </c>
      <c r="BK412" s="217">
        <f>ROUND(I412*H412,2)</f>
        <v>0</v>
      </c>
      <c r="BL412" s="18" t="s">
        <v>136</v>
      </c>
      <c r="BM412" s="216" t="s">
        <v>936</v>
      </c>
    </row>
    <row r="413" s="2" customFormat="1">
      <c r="A413" s="39"/>
      <c r="B413" s="40"/>
      <c r="C413" s="41"/>
      <c r="D413" s="218" t="s">
        <v>128</v>
      </c>
      <c r="E413" s="41"/>
      <c r="F413" s="219" t="s">
        <v>937</v>
      </c>
      <c r="G413" s="41"/>
      <c r="H413" s="41"/>
      <c r="I413" s="220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128</v>
      </c>
      <c r="AU413" s="18" t="s">
        <v>82</v>
      </c>
    </row>
    <row r="414" s="2" customFormat="1">
      <c r="A414" s="39"/>
      <c r="B414" s="40"/>
      <c r="C414" s="41"/>
      <c r="D414" s="247" t="s">
        <v>202</v>
      </c>
      <c r="E414" s="41"/>
      <c r="F414" s="248" t="s">
        <v>938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202</v>
      </c>
      <c r="AU414" s="18" t="s">
        <v>82</v>
      </c>
    </row>
    <row r="415" s="13" customFormat="1">
      <c r="A415" s="13"/>
      <c r="B415" s="223"/>
      <c r="C415" s="224"/>
      <c r="D415" s="218" t="s">
        <v>129</v>
      </c>
      <c r="E415" s="225" t="s">
        <v>19</v>
      </c>
      <c r="F415" s="226" t="s">
        <v>939</v>
      </c>
      <c r="G415" s="224"/>
      <c r="H415" s="225" t="s">
        <v>19</v>
      </c>
      <c r="I415" s="227"/>
      <c r="J415" s="224"/>
      <c r="K415" s="224"/>
      <c r="L415" s="228"/>
      <c r="M415" s="229"/>
      <c r="N415" s="230"/>
      <c r="O415" s="230"/>
      <c r="P415" s="230"/>
      <c r="Q415" s="230"/>
      <c r="R415" s="230"/>
      <c r="S415" s="230"/>
      <c r="T415" s="23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2" t="s">
        <v>129</v>
      </c>
      <c r="AU415" s="232" t="s">
        <v>82</v>
      </c>
      <c r="AV415" s="13" t="s">
        <v>80</v>
      </c>
      <c r="AW415" s="13" t="s">
        <v>33</v>
      </c>
      <c r="AX415" s="13" t="s">
        <v>72</v>
      </c>
      <c r="AY415" s="232" t="s">
        <v>118</v>
      </c>
    </row>
    <row r="416" s="14" customFormat="1">
      <c r="A416" s="14"/>
      <c r="B416" s="233"/>
      <c r="C416" s="234"/>
      <c r="D416" s="218" t="s">
        <v>129</v>
      </c>
      <c r="E416" s="235" t="s">
        <v>19</v>
      </c>
      <c r="F416" s="236" t="s">
        <v>940</v>
      </c>
      <c r="G416" s="234"/>
      <c r="H416" s="237">
        <v>2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3" t="s">
        <v>129</v>
      </c>
      <c r="AU416" s="243" t="s">
        <v>82</v>
      </c>
      <c r="AV416" s="14" t="s">
        <v>82</v>
      </c>
      <c r="AW416" s="14" t="s">
        <v>33</v>
      </c>
      <c r="AX416" s="14" t="s">
        <v>80</v>
      </c>
      <c r="AY416" s="243" t="s">
        <v>118</v>
      </c>
    </row>
    <row r="417" s="2" customFormat="1" ht="16.5" customHeight="1">
      <c r="A417" s="39"/>
      <c r="B417" s="40"/>
      <c r="C417" s="205" t="s">
        <v>735</v>
      </c>
      <c r="D417" s="205" t="s">
        <v>121</v>
      </c>
      <c r="E417" s="206" t="s">
        <v>941</v>
      </c>
      <c r="F417" s="207" t="s">
        <v>942</v>
      </c>
      <c r="G417" s="208" t="s">
        <v>198</v>
      </c>
      <c r="H417" s="209">
        <v>3</v>
      </c>
      <c r="I417" s="210"/>
      <c r="J417" s="211">
        <f>ROUND(I417*H417,2)</f>
        <v>0</v>
      </c>
      <c r="K417" s="207" t="s">
        <v>199</v>
      </c>
      <c r="L417" s="45"/>
      <c r="M417" s="212" t="s">
        <v>19</v>
      </c>
      <c r="N417" s="213" t="s">
        <v>43</v>
      </c>
      <c r="O417" s="85"/>
      <c r="P417" s="214">
        <f>O417*H417</f>
        <v>0</v>
      </c>
      <c r="Q417" s="214">
        <v>0.0014499999999999999</v>
      </c>
      <c r="R417" s="214">
        <f>Q417*H417</f>
        <v>0.0043499999999999997</v>
      </c>
      <c r="S417" s="214">
        <v>2</v>
      </c>
      <c r="T417" s="215">
        <f>S417*H417</f>
        <v>6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6" t="s">
        <v>136</v>
      </c>
      <c r="AT417" s="216" t="s">
        <v>121</v>
      </c>
      <c r="AU417" s="216" t="s">
        <v>82</v>
      </c>
      <c r="AY417" s="18" t="s">
        <v>118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8" t="s">
        <v>80</v>
      </c>
      <c r="BK417" s="217">
        <f>ROUND(I417*H417,2)</f>
        <v>0</v>
      </c>
      <c r="BL417" s="18" t="s">
        <v>136</v>
      </c>
      <c r="BM417" s="216" t="s">
        <v>943</v>
      </c>
    </row>
    <row r="418" s="2" customFormat="1">
      <c r="A418" s="39"/>
      <c r="B418" s="40"/>
      <c r="C418" s="41"/>
      <c r="D418" s="218" t="s">
        <v>128</v>
      </c>
      <c r="E418" s="41"/>
      <c r="F418" s="219" t="s">
        <v>944</v>
      </c>
      <c r="G418" s="41"/>
      <c r="H418" s="41"/>
      <c r="I418" s="220"/>
      <c r="J418" s="41"/>
      <c r="K418" s="41"/>
      <c r="L418" s="45"/>
      <c r="M418" s="221"/>
      <c r="N418" s="222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128</v>
      </c>
      <c r="AU418" s="18" t="s">
        <v>82</v>
      </c>
    </row>
    <row r="419" s="2" customFormat="1">
      <c r="A419" s="39"/>
      <c r="B419" s="40"/>
      <c r="C419" s="41"/>
      <c r="D419" s="247" t="s">
        <v>202</v>
      </c>
      <c r="E419" s="41"/>
      <c r="F419" s="248" t="s">
        <v>945</v>
      </c>
      <c r="G419" s="41"/>
      <c r="H419" s="41"/>
      <c r="I419" s="220"/>
      <c r="J419" s="41"/>
      <c r="K419" s="41"/>
      <c r="L419" s="45"/>
      <c r="M419" s="221"/>
      <c r="N419" s="222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202</v>
      </c>
      <c r="AU419" s="18" t="s">
        <v>82</v>
      </c>
    </row>
    <row r="420" s="13" customFormat="1">
      <c r="A420" s="13"/>
      <c r="B420" s="223"/>
      <c r="C420" s="224"/>
      <c r="D420" s="218" t="s">
        <v>129</v>
      </c>
      <c r="E420" s="225" t="s">
        <v>19</v>
      </c>
      <c r="F420" s="226" t="s">
        <v>946</v>
      </c>
      <c r="G420" s="224"/>
      <c r="H420" s="225" t="s">
        <v>19</v>
      </c>
      <c r="I420" s="227"/>
      <c r="J420" s="224"/>
      <c r="K420" s="224"/>
      <c r="L420" s="228"/>
      <c r="M420" s="229"/>
      <c r="N420" s="230"/>
      <c r="O420" s="230"/>
      <c r="P420" s="230"/>
      <c r="Q420" s="230"/>
      <c r="R420" s="230"/>
      <c r="S420" s="230"/>
      <c r="T420" s="23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2" t="s">
        <v>129</v>
      </c>
      <c r="AU420" s="232" t="s">
        <v>82</v>
      </c>
      <c r="AV420" s="13" t="s">
        <v>80</v>
      </c>
      <c r="AW420" s="13" t="s">
        <v>33</v>
      </c>
      <c r="AX420" s="13" t="s">
        <v>72</v>
      </c>
      <c r="AY420" s="232" t="s">
        <v>118</v>
      </c>
    </row>
    <row r="421" s="14" customFormat="1">
      <c r="A421" s="14"/>
      <c r="B421" s="233"/>
      <c r="C421" s="234"/>
      <c r="D421" s="218" t="s">
        <v>129</v>
      </c>
      <c r="E421" s="235" t="s">
        <v>19</v>
      </c>
      <c r="F421" s="236" t="s">
        <v>947</v>
      </c>
      <c r="G421" s="234"/>
      <c r="H421" s="237">
        <v>3</v>
      </c>
      <c r="I421" s="238"/>
      <c r="J421" s="234"/>
      <c r="K421" s="234"/>
      <c r="L421" s="239"/>
      <c r="M421" s="240"/>
      <c r="N421" s="241"/>
      <c r="O421" s="241"/>
      <c r="P421" s="241"/>
      <c r="Q421" s="241"/>
      <c r="R421" s="241"/>
      <c r="S421" s="241"/>
      <c r="T421" s="24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3" t="s">
        <v>129</v>
      </c>
      <c r="AU421" s="243" t="s">
        <v>82</v>
      </c>
      <c r="AV421" s="14" t="s">
        <v>82</v>
      </c>
      <c r="AW421" s="14" t="s">
        <v>33</v>
      </c>
      <c r="AX421" s="14" t="s">
        <v>80</v>
      </c>
      <c r="AY421" s="243" t="s">
        <v>118</v>
      </c>
    </row>
    <row r="422" s="12" customFormat="1" ht="22.8" customHeight="1">
      <c r="A422" s="12"/>
      <c r="B422" s="189"/>
      <c r="C422" s="190"/>
      <c r="D422" s="191" t="s">
        <v>71</v>
      </c>
      <c r="E422" s="203" t="s">
        <v>711</v>
      </c>
      <c r="F422" s="203" t="s">
        <v>712</v>
      </c>
      <c r="G422" s="190"/>
      <c r="H422" s="190"/>
      <c r="I422" s="193"/>
      <c r="J422" s="204">
        <f>BK422</f>
        <v>0</v>
      </c>
      <c r="K422" s="190"/>
      <c r="L422" s="195"/>
      <c r="M422" s="196"/>
      <c r="N422" s="197"/>
      <c r="O422" s="197"/>
      <c r="P422" s="198">
        <f>SUM(P423:P446)</f>
        <v>0</v>
      </c>
      <c r="Q422" s="197"/>
      <c r="R422" s="198">
        <f>SUM(R423:R446)</f>
        <v>0</v>
      </c>
      <c r="S422" s="197"/>
      <c r="T422" s="199">
        <f>SUM(T423:T446)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00" t="s">
        <v>80</v>
      </c>
      <c r="AT422" s="201" t="s">
        <v>71</v>
      </c>
      <c r="AU422" s="201" t="s">
        <v>80</v>
      </c>
      <c r="AY422" s="200" t="s">
        <v>118</v>
      </c>
      <c r="BK422" s="202">
        <f>SUM(BK423:BK446)</f>
        <v>0</v>
      </c>
    </row>
    <row r="423" s="2" customFormat="1" ht="21.75" customHeight="1">
      <c r="A423" s="39"/>
      <c r="B423" s="40"/>
      <c r="C423" s="205" t="s">
        <v>742</v>
      </c>
      <c r="D423" s="205" t="s">
        <v>121</v>
      </c>
      <c r="E423" s="206" t="s">
        <v>714</v>
      </c>
      <c r="F423" s="207" t="s">
        <v>715</v>
      </c>
      <c r="G423" s="208" t="s">
        <v>342</v>
      </c>
      <c r="H423" s="209">
        <v>1.1639999999999999</v>
      </c>
      <c r="I423" s="210"/>
      <c r="J423" s="211">
        <f>ROUND(I423*H423,2)</f>
        <v>0</v>
      </c>
      <c r="K423" s="207" t="s">
        <v>199</v>
      </c>
      <c r="L423" s="45"/>
      <c r="M423" s="212" t="s">
        <v>19</v>
      </c>
      <c r="N423" s="213" t="s">
        <v>43</v>
      </c>
      <c r="O423" s="85"/>
      <c r="P423" s="214">
        <f>O423*H423</f>
        <v>0</v>
      </c>
      <c r="Q423" s="214">
        <v>0</v>
      </c>
      <c r="R423" s="214">
        <f>Q423*H423</f>
        <v>0</v>
      </c>
      <c r="S423" s="214">
        <v>0</v>
      </c>
      <c r="T423" s="21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6" t="s">
        <v>136</v>
      </c>
      <c r="AT423" s="216" t="s">
        <v>121</v>
      </c>
      <c r="AU423" s="216" t="s">
        <v>82</v>
      </c>
      <c r="AY423" s="18" t="s">
        <v>118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80</v>
      </c>
      <c r="BK423" s="217">
        <f>ROUND(I423*H423,2)</f>
        <v>0</v>
      </c>
      <c r="BL423" s="18" t="s">
        <v>136</v>
      </c>
      <c r="BM423" s="216" t="s">
        <v>948</v>
      </c>
    </row>
    <row r="424" s="2" customFormat="1">
      <c r="A424" s="39"/>
      <c r="B424" s="40"/>
      <c r="C424" s="41"/>
      <c r="D424" s="218" t="s">
        <v>128</v>
      </c>
      <c r="E424" s="41"/>
      <c r="F424" s="219" t="s">
        <v>717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128</v>
      </c>
      <c r="AU424" s="18" t="s">
        <v>82</v>
      </c>
    </row>
    <row r="425" s="2" customFormat="1">
      <c r="A425" s="39"/>
      <c r="B425" s="40"/>
      <c r="C425" s="41"/>
      <c r="D425" s="247" t="s">
        <v>202</v>
      </c>
      <c r="E425" s="41"/>
      <c r="F425" s="248" t="s">
        <v>718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202</v>
      </c>
      <c r="AU425" s="18" t="s">
        <v>82</v>
      </c>
    </row>
    <row r="426" s="14" customFormat="1">
      <c r="A426" s="14"/>
      <c r="B426" s="233"/>
      <c r="C426" s="234"/>
      <c r="D426" s="218" t="s">
        <v>129</v>
      </c>
      <c r="E426" s="235" t="s">
        <v>19</v>
      </c>
      <c r="F426" s="236" t="s">
        <v>949</v>
      </c>
      <c r="G426" s="234"/>
      <c r="H426" s="237">
        <v>1.1639999999999999</v>
      </c>
      <c r="I426" s="238"/>
      <c r="J426" s="234"/>
      <c r="K426" s="234"/>
      <c r="L426" s="239"/>
      <c r="M426" s="240"/>
      <c r="N426" s="241"/>
      <c r="O426" s="241"/>
      <c r="P426" s="241"/>
      <c r="Q426" s="241"/>
      <c r="R426" s="241"/>
      <c r="S426" s="241"/>
      <c r="T426" s="24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3" t="s">
        <v>129</v>
      </c>
      <c r="AU426" s="243" t="s">
        <v>82</v>
      </c>
      <c r="AV426" s="14" t="s">
        <v>82</v>
      </c>
      <c r="AW426" s="14" t="s">
        <v>33</v>
      </c>
      <c r="AX426" s="14" t="s">
        <v>80</v>
      </c>
      <c r="AY426" s="243" t="s">
        <v>118</v>
      </c>
    </row>
    <row r="427" s="2" customFormat="1" ht="16.5" customHeight="1">
      <c r="A427" s="39"/>
      <c r="B427" s="40"/>
      <c r="C427" s="205" t="s">
        <v>749</v>
      </c>
      <c r="D427" s="205" t="s">
        <v>121</v>
      </c>
      <c r="E427" s="206" t="s">
        <v>736</v>
      </c>
      <c r="F427" s="207" t="s">
        <v>737</v>
      </c>
      <c r="G427" s="208" t="s">
        <v>342</v>
      </c>
      <c r="H427" s="209">
        <v>32.116</v>
      </c>
      <c r="I427" s="210"/>
      <c r="J427" s="211">
        <f>ROUND(I427*H427,2)</f>
        <v>0</v>
      </c>
      <c r="K427" s="207" t="s">
        <v>199</v>
      </c>
      <c r="L427" s="45"/>
      <c r="M427" s="212" t="s">
        <v>19</v>
      </c>
      <c r="N427" s="213" t="s">
        <v>43</v>
      </c>
      <c r="O427" s="85"/>
      <c r="P427" s="214">
        <f>O427*H427</f>
        <v>0</v>
      </c>
      <c r="Q427" s="214">
        <v>0</v>
      </c>
      <c r="R427" s="214">
        <f>Q427*H427</f>
        <v>0</v>
      </c>
      <c r="S427" s="214">
        <v>0</v>
      </c>
      <c r="T427" s="215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16" t="s">
        <v>136</v>
      </c>
      <c r="AT427" s="216" t="s">
        <v>121</v>
      </c>
      <c r="AU427" s="216" t="s">
        <v>82</v>
      </c>
      <c r="AY427" s="18" t="s">
        <v>118</v>
      </c>
      <c r="BE427" s="217">
        <f>IF(N427="základní",J427,0)</f>
        <v>0</v>
      </c>
      <c r="BF427" s="217">
        <f>IF(N427="snížená",J427,0)</f>
        <v>0</v>
      </c>
      <c r="BG427" s="217">
        <f>IF(N427="zákl. přenesená",J427,0)</f>
        <v>0</v>
      </c>
      <c r="BH427" s="217">
        <f>IF(N427="sníž. přenesená",J427,0)</f>
        <v>0</v>
      </c>
      <c r="BI427" s="217">
        <f>IF(N427="nulová",J427,0)</f>
        <v>0</v>
      </c>
      <c r="BJ427" s="18" t="s">
        <v>80</v>
      </c>
      <c r="BK427" s="217">
        <f>ROUND(I427*H427,2)</f>
        <v>0</v>
      </c>
      <c r="BL427" s="18" t="s">
        <v>136</v>
      </c>
      <c r="BM427" s="216" t="s">
        <v>738</v>
      </c>
    </row>
    <row r="428" s="2" customFormat="1">
      <c r="A428" s="39"/>
      <c r="B428" s="40"/>
      <c r="C428" s="41"/>
      <c r="D428" s="218" t="s">
        <v>128</v>
      </c>
      <c r="E428" s="41"/>
      <c r="F428" s="219" t="s">
        <v>739</v>
      </c>
      <c r="G428" s="41"/>
      <c r="H428" s="41"/>
      <c r="I428" s="220"/>
      <c r="J428" s="41"/>
      <c r="K428" s="41"/>
      <c r="L428" s="45"/>
      <c r="M428" s="221"/>
      <c r="N428" s="222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128</v>
      </c>
      <c r="AU428" s="18" t="s">
        <v>82</v>
      </c>
    </row>
    <row r="429" s="2" customFormat="1">
      <c r="A429" s="39"/>
      <c r="B429" s="40"/>
      <c r="C429" s="41"/>
      <c r="D429" s="247" t="s">
        <v>202</v>
      </c>
      <c r="E429" s="41"/>
      <c r="F429" s="248" t="s">
        <v>740</v>
      </c>
      <c r="G429" s="41"/>
      <c r="H429" s="41"/>
      <c r="I429" s="220"/>
      <c r="J429" s="41"/>
      <c r="K429" s="41"/>
      <c r="L429" s="45"/>
      <c r="M429" s="221"/>
      <c r="N429" s="222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202</v>
      </c>
      <c r="AU429" s="18" t="s">
        <v>82</v>
      </c>
    </row>
    <row r="430" s="14" customFormat="1">
      <c r="A430" s="14"/>
      <c r="B430" s="233"/>
      <c r="C430" s="234"/>
      <c r="D430" s="218" t="s">
        <v>129</v>
      </c>
      <c r="E430" s="235" t="s">
        <v>19</v>
      </c>
      <c r="F430" s="236" t="s">
        <v>950</v>
      </c>
      <c r="G430" s="234"/>
      <c r="H430" s="237">
        <v>29.879999999999999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3" t="s">
        <v>129</v>
      </c>
      <c r="AU430" s="243" t="s">
        <v>82</v>
      </c>
      <c r="AV430" s="14" t="s">
        <v>82</v>
      </c>
      <c r="AW430" s="14" t="s">
        <v>33</v>
      </c>
      <c r="AX430" s="14" t="s">
        <v>72</v>
      </c>
      <c r="AY430" s="243" t="s">
        <v>118</v>
      </c>
    </row>
    <row r="431" s="14" customFormat="1">
      <c r="A431" s="14"/>
      <c r="B431" s="233"/>
      <c r="C431" s="234"/>
      <c r="D431" s="218" t="s">
        <v>129</v>
      </c>
      <c r="E431" s="235" t="s">
        <v>19</v>
      </c>
      <c r="F431" s="236" t="s">
        <v>951</v>
      </c>
      <c r="G431" s="234"/>
      <c r="H431" s="237">
        <v>1.1639999999999999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3" t="s">
        <v>129</v>
      </c>
      <c r="AU431" s="243" t="s">
        <v>82</v>
      </c>
      <c r="AV431" s="14" t="s">
        <v>82</v>
      </c>
      <c r="AW431" s="14" t="s">
        <v>33</v>
      </c>
      <c r="AX431" s="14" t="s">
        <v>72</v>
      </c>
      <c r="AY431" s="243" t="s">
        <v>118</v>
      </c>
    </row>
    <row r="432" s="14" customFormat="1">
      <c r="A432" s="14"/>
      <c r="B432" s="233"/>
      <c r="C432" s="234"/>
      <c r="D432" s="218" t="s">
        <v>129</v>
      </c>
      <c r="E432" s="235" t="s">
        <v>19</v>
      </c>
      <c r="F432" s="236" t="s">
        <v>952</v>
      </c>
      <c r="G432" s="234"/>
      <c r="H432" s="237">
        <v>1.0720000000000001</v>
      </c>
      <c r="I432" s="238"/>
      <c r="J432" s="234"/>
      <c r="K432" s="234"/>
      <c r="L432" s="239"/>
      <c r="M432" s="240"/>
      <c r="N432" s="241"/>
      <c r="O432" s="241"/>
      <c r="P432" s="241"/>
      <c r="Q432" s="241"/>
      <c r="R432" s="241"/>
      <c r="S432" s="241"/>
      <c r="T432" s="24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3" t="s">
        <v>129</v>
      </c>
      <c r="AU432" s="243" t="s">
        <v>82</v>
      </c>
      <c r="AV432" s="14" t="s">
        <v>82</v>
      </c>
      <c r="AW432" s="14" t="s">
        <v>33</v>
      </c>
      <c r="AX432" s="14" t="s">
        <v>72</v>
      </c>
      <c r="AY432" s="243" t="s">
        <v>118</v>
      </c>
    </row>
    <row r="433" s="15" customFormat="1">
      <c r="A433" s="15"/>
      <c r="B433" s="249"/>
      <c r="C433" s="250"/>
      <c r="D433" s="218" t="s">
        <v>129</v>
      </c>
      <c r="E433" s="251" t="s">
        <v>19</v>
      </c>
      <c r="F433" s="252" t="s">
        <v>244</v>
      </c>
      <c r="G433" s="250"/>
      <c r="H433" s="253">
        <v>32.116</v>
      </c>
      <c r="I433" s="254"/>
      <c r="J433" s="250"/>
      <c r="K433" s="250"/>
      <c r="L433" s="255"/>
      <c r="M433" s="256"/>
      <c r="N433" s="257"/>
      <c r="O433" s="257"/>
      <c r="P433" s="257"/>
      <c r="Q433" s="257"/>
      <c r="R433" s="257"/>
      <c r="S433" s="257"/>
      <c r="T433" s="258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59" t="s">
        <v>129</v>
      </c>
      <c r="AU433" s="259" t="s">
        <v>82</v>
      </c>
      <c r="AV433" s="15" t="s">
        <v>136</v>
      </c>
      <c r="AW433" s="15" t="s">
        <v>33</v>
      </c>
      <c r="AX433" s="15" t="s">
        <v>80</v>
      </c>
      <c r="AY433" s="259" t="s">
        <v>118</v>
      </c>
    </row>
    <row r="434" s="2" customFormat="1" ht="16.5" customHeight="1">
      <c r="A434" s="39"/>
      <c r="B434" s="40"/>
      <c r="C434" s="205" t="s">
        <v>756</v>
      </c>
      <c r="D434" s="205" t="s">
        <v>121</v>
      </c>
      <c r="E434" s="206" t="s">
        <v>743</v>
      </c>
      <c r="F434" s="207" t="s">
        <v>744</v>
      </c>
      <c r="G434" s="208" t="s">
        <v>342</v>
      </c>
      <c r="H434" s="209">
        <v>610.20399999999995</v>
      </c>
      <c r="I434" s="210"/>
      <c r="J434" s="211">
        <f>ROUND(I434*H434,2)</f>
        <v>0</v>
      </c>
      <c r="K434" s="207" t="s">
        <v>199</v>
      </c>
      <c r="L434" s="45"/>
      <c r="M434" s="212" t="s">
        <v>19</v>
      </c>
      <c r="N434" s="213" t="s">
        <v>43</v>
      </c>
      <c r="O434" s="85"/>
      <c r="P434" s="214">
        <f>O434*H434</f>
        <v>0</v>
      </c>
      <c r="Q434" s="214">
        <v>0</v>
      </c>
      <c r="R434" s="214">
        <f>Q434*H434</f>
        <v>0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136</v>
      </c>
      <c r="AT434" s="216" t="s">
        <v>121</v>
      </c>
      <c r="AU434" s="216" t="s">
        <v>82</v>
      </c>
      <c r="AY434" s="18" t="s">
        <v>118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80</v>
      </c>
      <c r="BK434" s="217">
        <f>ROUND(I434*H434,2)</f>
        <v>0</v>
      </c>
      <c r="BL434" s="18" t="s">
        <v>136</v>
      </c>
      <c r="BM434" s="216" t="s">
        <v>745</v>
      </c>
    </row>
    <row r="435" s="2" customFormat="1">
      <c r="A435" s="39"/>
      <c r="B435" s="40"/>
      <c r="C435" s="41"/>
      <c r="D435" s="218" t="s">
        <v>128</v>
      </c>
      <c r="E435" s="41"/>
      <c r="F435" s="219" t="s">
        <v>746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128</v>
      </c>
      <c r="AU435" s="18" t="s">
        <v>82</v>
      </c>
    </row>
    <row r="436" s="2" customFormat="1">
      <c r="A436" s="39"/>
      <c r="B436" s="40"/>
      <c r="C436" s="41"/>
      <c r="D436" s="247" t="s">
        <v>202</v>
      </c>
      <c r="E436" s="41"/>
      <c r="F436" s="248" t="s">
        <v>747</v>
      </c>
      <c r="G436" s="41"/>
      <c r="H436" s="41"/>
      <c r="I436" s="220"/>
      <c r="J436" s="41"/>
      <c r="K436" s="41"/>
      <c r="L436" s="45"/>
      <c r="M436" s="221"/>
      <c r="N436" s="222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202</v>
      </c>
      <c r="AU436" s="18" t="s">
        <v>82</v>
      </c>
    </row>
    <row r="437" s="13" customFormat="1">
      <c r="A437" s="13"/>
      <c r="B437" s="223"/>
      <c r="C437" s="224"/>
      <c r="D437" s="218" t="s">
        <v>129</v>
      </c>
      <c r="E437" s="225" t="s">
        <v>19</v>
      </c>
      <c r="F437" s="226" t="s">
        <v>953</v>
      </c>
      <c r="G437" s="224"/>
      <c r="H437" s="225" t="s">
        <v>19</v>
      </c>
      <c r="I437" s="227"/>
      <c r="J437" s="224"/>
      <c r="K437" s="224"/>
      <c r="L437" s="228"/>
      <c r="M437" s="229"/>
      <c r="N437" s="230"/>
      <c r="O437" s="230"/>
      <c r="P437" s="230"/>
      <c r="Q437" s="230"/>
      <c r="R437" s="230"/>
      <c r="S437" s="230"/>
      <c r="T437" s="23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2" t="s">
        <v>129</v>
      </c>
      <c r="AU437" s="232" t="s">
        <v>82</v>
      </c>
      <c r="AV437" s="13" t="s">
        <v>80</v>
      </c>
      <c r="AW437" s="13" t="s">
        <v>33</v>
      </c>
      <c r="AX437" s="13" t="s">
        <v>72</v>
      </c>
      <c r="AY437" s="232" t="s">
        <v>118</v>
      </c>
    </row>
    <row r="438" s="14" customFormat="1">
      <c r="A438" s="14"/>
      <c r="B438" s="233"/>
      <c r="C438" s="234"/>
      <c r="D438" s="218" t="s">
        <v>129</v>
      </c>
      <c r="E438" s="235" t="s">
        <v>19</v>
      </c>
      <c r="F438" s="236" t="s">
        <v>954</v>
      </c>
      <c r="G438" s="234"/>
      <c r="H438" s="237">
        <v>610.20399999999995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3" t="s">
        <v>129</v>
      </c>
      <c r="AU438" s="243" t="s">
        <v>82</v>
      </c>
      <c r="AV438" s="14" t="s">
        <v>82</v>
      </c>
      <c r="AW438" s="14" t="s">
        <v>33</v>
      </c>
      <c r="AX438" s="14" t="s">
        <v>80</v>
      </c>
      <c r="AY438" s="243" t="s">
        <v>118</v>
      </c>
    </row>
    <row r="439" s="2" customFormat="1" ht="16.5" customHeight="1">
      <c r="A439" s="39"/>
      <c r="B439" s="40"/>
      <c r="C439" s="205" t="s">
        <v>763</v>
      </c>
      <c r="D439" s="205" t="s">
        <v>121</v>
      </c>
      <c r="E439" s="206" t="s">
        <v>757</v>
      </c>
      <c r="F439" s="207" t="s">
        <v>758</v>
      </c>
      <c r="G439" s="208" t="s">
        <v>342</v>
      </c>
      <c r="H439" s="209">
        <v>32.116</v>
      </c>
      <c r="I439" s="210"/>
      <c r="J439" s="211">
        <f>ROUND(I439*H439,2)</f>
        <v>0</v>
      </c>
      <c r="K439" s="207" t="s">
        <v>199</v>
      </c>
      <c r="L439" s="45"/>
      <c r="M439" s="212" t="s">
        <v>19</v>
      </c>
      <c r="N439" s="213" t="s">
        <v>43</v>
      </c>
      <c r="O439" s="85"/>
      <c r="P439" s="214">
        <f>O439*H439</f>
        <v>0</v>
      </c>
      <c r="Q439" s="214">
        <v>0</v>
      </c>
      <c r="R439" s="214">
        <f>Q439*H439</f>
        <v>0</v>
      </c>
      <c r="S439" s="214">
        <v>0</v>
      </c>
      <c r="T439" s="215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16" t="s">
        <v>136</v>
      </c>
      <c r="AT439" s="216" t="s">
        <v>121</v>
      </c>
      <c r="AU439" s="216" t="s">
        <v>82</v>
      </c>
      <c r="AY439" s="18" t="s">
        <v>118</v>
      </c>
      <c r="BE439" s="217">
        <f>IF(N439="základní",J439,0)</f>
        <v>0</v>
      </c>
      <c r="BF439" s="217">
        <f>IF(N439="snížená",J439,0)</f>
        <v>0</v>
      </c>
      <c r="BG439" s="217">
        <f>IF(N439="zákl. přenesená",J439,0)</f>
        <v>0</v>
      </c>
      <c r="BH439" s="217">
        <f>IF(N439="sníž. přenesená",J439,0)</f>
        <v>0</v>
      </c>
      <c r="BI439" s="217">
        <f>IF(N439="nulová",J439,0)</f>
        <v>0</v>
      </c>
      <c r="BJ439" s="18" t="s">
        <v>80</v>
      </c>
      <c r="BK439" s="217">
        <f>ROUND(I439*H439,2)</f>
        <v>0</v>
      </c>
      <c r="BL439" s="18" t="s">
        <v>136</v>
      </c>
      <c r="BM439" s="216" t="s">
        <v>759</v>
      </c>
    </row>
    <row r="440" s="2" customFormat="1">
      <c r="A440" s="39"/>
      <c r="B440" s="40"/>
      <c r="C440" s="41"/>
      <c r="D440" s="218" t="s">
        <v>128</v>
      </c>
      <c r="E440" s="41"/>
      <c r="F440" s="219" t="s">
        <v>760</v>
      </c>
      <c r="G440" s="41"/>
      <c r="H440" s="41"/>
      <c r="I440" s="220"/>
      <c r="J440" s="41"/>
      <c r="K440" s="41"/>
      <c r="L440" s="45"/>
      <c r="M440" s="221"/>
      <c r="N440" s="222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128</v>
      </c>
      <c r="AU440" s="18" t="s">
        <v>82</v>
      </c>
    </row>
    <row r="441" s="2" customFormat="1">
      <c r="A441" s="39"/>
      <c r="B441" s="40"/>
      <c r="C441" s="41"/>
      <c r="D441" s="247" t="s">
        <v>202</v>
      </c>
      <c r="E441" s="41"/>
      <c r="F441" s="248" t="s">
        <v>761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202</v>
      </c>
      <c r="AU441" s="18" t="s">
        <v>82</v>
      </c>
    </row>
    <row r="442" s="14" customFormat="1">
      <c r="A442" s="14"/>
      <c r="B442" s="233"/>
      <c r="C442" s="234"/>
      <c r="D442" s="218" t="s">
        <v>129</v>
      </c>
      <c r="E442" s="235" t="s">
        <v>19</v>
      </c>
      <c r="F442" s="236" t="s">
        <v>955</v>
      </c>
      <c r="G442" s="234"/>
      <c r="H442" s="237">
        <v>32.116</v>
      </c>
      <c r="I442" s="238"/>
      <c r="J442" s="234"/>
      <c r="K442" s="234"/>
      <c r="L442" s="239"/>
      <c r="M442" s="240"/>
      <c r="N442" s="241"/>
      <c r="O442" s="241"/>
      <c r="P442" s="241"/>
      <c r="Q442" s="241"/>
      <c r="R442" s="241"/>
      <c r="S442" s="241"/>
      <c r="T442" s="24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3" t="s">
        <v>129</v>
      </c>
      <c r="AU442" s="243" t="s">
        <v>82</v>
      </c>
      <c r="AV442" s="14" t="s">
        <v>82</v>
      </c>
      <c r="AW442" s="14" t="s">
        <v>33</v>
      </c>
      <c r="AX442" s="14" t="s">
        <v>80</v>
      </c>
      <c r="AY442" s="243" t="s">
        <v>118</v>
      </c>
    </row>
    <row r="443" s="2" customFormat="1" ht="24.15" customHeight="1">
      <c r="A443" s="39"/>
      <c r="B443" s="40"/>
      <c r="C443" s="205" t="s">
        <v>769</v>
      </c>
      <c r="D443" s="205" t="s">
        <v>121</v>
      </c>
      <c r="E443" s="206" t="s">
        <v>956</v>
      </c>
      <c r="F443" s="207" t="s">
        <v>354</v>
      </c>
      <c r="G443" s="208" t="s">
        <v>342</v>
      </c>
      <c r="H443" s="209">
        <v>29.879999999999999</v>
      </c>
      <c r="I443" s="210"/>
      <c r="J443" s="211">
        <f>ROUND(I443*H443,2)</f>
        <v>0</v>
      </c>
      <c r="K443" s="207" t="s">
        <v>199</v>
      </c>
      <c r="L443" s="45"/>
      <c r="M443" s="212" t="s">
        <v>19</v>
      </c>
      <c r="N443" s="213" t="s">
        <v>43</v>
      </c>
      <c r="O443" s="85"/>
      <c r="P443" s="214">
        <f>O443*H443</f>
        <v>0</v>
      </c>
      <c r="Q443" s="214">
        <v>0</v>
      </c>
      <c r="R443" s="214">
        <f>Q443*H443</f>
        <v>0</v>
      </c>
      <c r="S443" s="214">
        <v>0</v>
      </c>
      <c r="T443" s="21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6" t="s">
        <v>136</v>
      </c>
      <c r="AT443" s="216" t="s">
        <v>121</v>
      </c>
      <c r="AU443" s="216" t="s">
        <v>82</v>
      </c>
      <c r="AY443" s="18" t="s">
        <v>118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8" t="s">
        <v>80</v>
      </c>
      <c r="BK443" s="217">
        <f>ROUND(I443*H443,2)</f>
        <v>0</v>
      </c>
      <c r="BL443" s="18" t="s">
        <v>136</v>
      </c>
      <c r="BM443" s="216" t="s">
        <v>957</v>
      </c>
    </row>
    <row r="444" s="2" customFormat="1">
      <c r="A444" s="39"/>
      <c r="B444" s="40"/>
      <c r="C444" s="41"/>
      <c r="D444" s="218" t="s">
        <v>128</v>
      </c>
      <c r="E444" s="41"/>
      <c r="F444" s="219" t="s">
        <v>354</v>
      </c>
      <c r="G444" s="41"/>
      <c r="H444" s="41"/>
      <c r="I444" s="220"/>
      <c r="J444" s="41"/>
      <c r="K444" s="41"/>
      <c r="L444" s="45"/>
      <c r="M444" s="221"/>
      <c r="N444" s="222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128</v>
      </c>
      <c r="AU444" s="18" t="s">
        <v>82</v>
      </c>
    </row>
    <row r="445" s="2" customFormat="1">
      <c r="A445" s="39"/>
      <c r="B445" s="40"/>
      <c r="C445" s="41"/>
      <c r="D445" s="247" t="s">
        <v>202</v>
      </c>
      <c r="E445" s="41"/>
      <c r="F445" s="248" t="s">
        <v>958</v>
      </c>
      <c r="G445" s="41"/>
      <c r="H445" s="41"/>
      <c r="I445" s="220"/>
      <c r="J445" s="41"/>
      <c r="K445" s="41"/>
      <c r="L445" s="45"/>
      <c r="M445" s="221"/>
      <c r="N445" s="222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202</v>
      </c>
      <c r="AU445" s="18" t="s">
        <v>82</v>
      </c>
    </row>
    <row r="446" s="14" customFormat="1">
      <c r="A446" s="14"/>
      <c r="B446" s="233"/>
      <c r="C446" s="234"/>
      <c r="D446" s="218" t="s">
        <v>129</v>
      </c>
      <c r="E446" s="235" t="s">
        <v>19</v>
      </c>
      <c r="F446" s="236" t="s">
        <v>950</v>
      </c>
      <c r="G446" s="234"/>
      <c r="H446" s="237">
        <v>29.879999999999999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3" t="s">
        <v>129</v>
      </c>
      <c r="AU446" s="243" t="s">
        <v>82</v>
      </c>
      <c r="AV446" s="14" t="s">
        <v>82</v>
      </c>
      <c r="AW446" s="14" t="s">
        <v>33</v>
      </c>
      <c r="AX446" s="14" t="s">
        <v>80</v>
      </c>
      <c r="AY446" s="243" t="s">
        <v>118</v>
      </c>
    </row>
    <row r="447" s="12" customFormat="1" ht="22.8" customHeight="1">
      <c r="A447" s="12"/>
      <c r="B447" s="189"/>
      <c r="C447" s="190"/>
      <c r="D447" s="191" t="s">
        <v>71</v>
      </c>
      <c r="E447" s="203" t="s">
        <v>775</v>
      </c>
      <c r="F447" s="203" t="s">
        <v>776</v>
      </c>
      <c r="G447" s="190"/>
      <c r="H447" s="190"/>
      <c r="I447" s="193"/>
      <c r="J447" s="204">
        <f>BK447</f>
        <v>0</v>
      </c>
      <c r="K447" s="190"/>
      <c r="L447" s="195"/>
      <c r="M447" s="196"/>
      <c r="N447" s="197"/>
      <c r="O447" s="197"/>
      <c r="P447" s="198">
        <f>SUM(P448:P450)</f>
        <v>0</v>
      </c>
      <c r="Q447" s="197"/>
      <c r="R447" s="198">
        <f>SUM(R448:R450)</f>
        <v>0</v>
      </c>
      <c r="S447" s="197"/>
      <c r="T447" s="199">
        <f>SUM(T448:T450)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00" t="s">
        <v>80</v>
      </c>
      <c r="AT447" s="201" t="s">
        <v>71</v>
      </c>
      <c r="AU447" s="201" t="s">
        <v>80</v>
      </c>
      <c r="AY447" s="200" t="s">
        <v>118</v>
      </c>
      <c r="BK447" s="202">
        <f>SUM(BK448:BK450)</f>
        <v>0</v>
      </c>
    </row>
    <row r="448" s="2" customFormat="1" ht="16.5" customHeight="1">
      <c r="A448" s="39"/>
      <c r="B448" s="40"/>
      <c r="C448" s="205" t="s">
        <v>777</v>
      </c>
      <c r="D448" s="205" t="s">
        <v>121</v>
      </c>
      <c r="E448" s="206" t="s">
        <v>778</v>
      </c>
      <c r="F448" s="207" t="s">
        <v>779</v>
      </c>
      <c r="G448" s="208" t="s">
        <v>342</v>
      </c>
      <c r="H448" s="209">
        <v>181.393</v>
      </c>
      <c r="I448" s="210"/>
      <c r="J448" s="211">
        <f>ROUND(I448*H448,2)</f>
        <v>0</v>
      </c>
      <c r="K448" s="207" t="s">
        <v>199</v>
      </c>
      <c r="L448" s="45"/>
      <c r="M448" s="212" t="s">
        <v>19</v>
      </c>
      <c r="N448" s="213" t="s">
        <v>43</v>
      </c>
      <c r="O448" s="85"/>
      <c r="P448" s="214">
        <f>O448*H448</f>
        <v>0</v>
      </c>
      <c r="Q448" s="214">
        <v>0</v>
      </c>
      <c r="R448" s="214">
        <f>Q448*H448</f>
        <v>0</v>
      </c>
      <c r="S448" s="214">
        <v>0</v>
      </c>
      <c r="T448" s="21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6" t="s">
        <v>136</v>
      </c>
      <c r="AT448" s="216" t="s">
        <v>121</v>
      </c>
      <c r="AU448" s="216" t="s">
        <v>82</v>
      </c>
      <c r="AY448" s="18" t="s">
        <v>118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80</v>
      </c>
      <c r="BK448" s="217">
        <f>ROUND(I448*H448,2)</f>
        <v>0</v>
      </c>
      <c r="BL448" s="18" t="s">
        <v>136</v>
      </c>
      <c r="BM448" s="216" t="s">
        <v>780</v>
      </c>
    </row>
    <row r="449" s="2" customFormat="1">
      <c r="A449" s="39"/>
      <c r="B449" s="40"/>
      <c r="C449" s="41"/>
      <c r="D449" s="218" t="s">
        <v>128</v>
      </c>
      <c r="E449" s="41"/>
      <c r="F449" s="219" t="s">
        <v>781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128</v>
      </c>
      <c r="AU449" s="18" t="s">
        <v>82</v>
      </c>
    </row>
    <row r="450" s="2" customFormat="1">
      <c r="A450" s="39"/>
      <c r="B450" s="40"/>
      <c r="C450" s="41"/>
      <c r="D450" s="247" t="s">
        <v>202</v>
      </c>
      <c r="E450" s="41"/>
      <c r="F450" s="248" t="s">
        <v>782</v>
      </c>
      <c r="G450" s="41"/>
      <c r="H450" s="41"/>
      <c r="I450" s="220"/>
      <c r="J450" s="41"/>
      <c r="K450" s="41"/>
      <c r="L450" s="45"/>
      <c r="M450" s="221"/>
      <c r="N450" s="222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202</v>
      </c>
      <c r="AU450" s="18" t="s">
        <v>82</v>
      </c>
    </row>
    <row r="451" s="12" customFormat="1" ht="25.92" customHeight="1">
      <c r="A451" s="12"/>
      <c r="B451" s="189"/>
      <c r="C451" s="190"/>
      <c r="D451" s="191" t="s">
        <v>71</v>
      </c>
      <c r="E451" s="192" t="s">
        <v>783</v>
      </c>
      <c r="F451" s="192" t="s">
        <v>784</v>
      </c>
      <c r="G451" s="190"/>
      <c r="H451" s="190"/>
      <c r="I451" s="193"/>
      <c r="J451" s="194">
        <f>BK451</f>
        <v>0</v>
      </c>
      <c r="K451" s="190"/>
      <c r="L451" s="195"/>
      <c r="M451" s="196"/>
      <c r="N451" s="197"/>
      <c r="O451" s="197"/>
      <c r="P451" s="198">
        <f>P452+P485</f>
        <v>0</v>
      </c>
      <c r="Q451" s="197"/>
      <c r="R451" s="198">
        <f>R452+R485</f>
        <v>0.096364439999999996</v>
      </c>
      <c r="S451" s="197"/>
      <c r="T451" s="199">
        <f>T452+T485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00" t="s">
        <v>82</v>
      </c>
      <c r="AT451" s="201" t="s">
        <v>71</v>
      </c>
      <c r="AU451" s="201" t="s">
        <v>72</v>
      </c>
      <c r="AY451" s="200" t="s">
        <v>118</v>
      </c>
      <c r="BK451" s="202">
        <f>BK452+BK485</f>
        <v>0</v>
      </c>
    </row>
    <row r="452" s="12" customFormat="1" ht="22.8" customHeight="1">
      <c r="A452" s="12"/>
      <c r="B452" s="189"/>
      <c r="C452" s="190"/>
      <c r="D452" s="191" t="s">
        <v>71</v>
      </c>
      <c r="E452" s="203" t="s">
        <v>785</v>
      </c>
      <c r="F452" s="203" t="s">
        <v>786</v>
      </c>
      <c r="G452" s="190"/>
      <c r="H452" s="190"/>
      <c r="I452" s="193"/>
      <c r="J452" s="204">
        <f>BK452</f>
        <v>0</v>
      </c>
      <c r="K452" s="190"/>
      <c r="L452" s="195"/>
      <c r="M452" s="196"/>
      <c r="N452" s="197"/>
      <c r="O452" s="197"/>
      <c r="P452" s="198">
        <f>SUM(P453:P484)</f>
        <v>0</v>
      </c>
      <c r="Q452" s="197"/>
      <c r="R452" s="198">
        <f>SUM(R453:R484)</f>
        <v>0.069675799999999996</v>
      </c>
      <c r="S452" s="197"/>
      <c r="T452" s="199">
        <f>SUM(T453:T484)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0" t="s">
        <v>82</v>
      </c>
      <c r="AT452" s="201" t="s">
        <v>71</v>
      </c>
      <c r="AU452" s="201" t="s">
        <v>80</v>
      </c>
      <c r="AY452" s="200" t="s">
        <v>118</v>
      </c>
      <c r="BK452" s="202">
        <f>SUM(BK453:BK484)</f>
        <v>0</v>
      </c>
    </row>
    <row r="453" s="2" customFormat="1" ht="16.5" customHeight="1">
      <c r="A453" s="39"/>
      <c r="B453" s="40"/>
      <c r="C453" s="205" t="s">
        <v>787</v>
      </c>
      <c r="D453" s="205" t="s">
        <v>121</v>
      </c>
      <c r="E453" s="206" t="s">
        <v>788</v>
      </c>
      <c r="F453" s="207" t="s">
        <v>789</v>
      </c>
      <c r="G453" s="208" t="s">
        <v>501</v>
      </c>
      <c r="H453" s="209">
        <v>38.198</v>
      </c>
      <c r="I453" s="210"/>
      <c r="J453" s="211">
        <f>ROUND(I453*H453,2)</f>
        <v>0</v>
      </c>
      <c r="K453" s="207" t="s">
        <v>199</v>
      </c>
      <c r="L453" s="45"/>
      <c r="M453" s="212" t="s">
        <v>19</v>
      </c>
      <c r="N453" s="213" t="s">
        <v>43</v>
      </c>
      <c r="O453" s="85"/>
      <c r="P453" s="214">
        <f>O453*H453</f>
        <v>0</v>
      </c>
      <c r="Q453" s="214">
        <v>0</v>
      </c>
      <c r="R453" s="214">
        <f>Q453*H453</f>
        <v>0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174</v>
      </c>
      <c r="AT453" s="216" t="s">
        <v>121</v>
      </c>
      <c r="AU453" s="216" t="s">
        <v>82</v>
      </c>
      <c r="AY453" s="18" t="s">
        <v>118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80</v>
      </c>
      <c r="BK453" s="217">
        <f>ROUND(I453*H453,2)</f>
        <v>0</v>
      </c>
      <c r="BL453" s="18" t="s">
        <v>174</v>
      </c>
      <c r="BM453" s="216" t="s">
        <v>790</v>
      </c>
    </row>
    <row r="454" s="2" customFormat="1">
      <c r="A454" s="39"/>
      <c r="B454" s="40"/>
      <c r="C454" s="41"/>
      <c r="D454" s="218" t="s">
        <v>128</v>
      </c>
      <c r="E454" s="41"/>
      <c r="F454" s="219" t="s">
        <v>791</v>
      </c>
      <c r="G454" s="41"/>
      <c r="H454" s="41"/>
      <c r="I454" s="220"/>
      <c r="J454" s="41"/>
      <c r="K454" s="41"/>
      <c r="L454" s="45"/>
      <c r="M454" s="221"/>
      <c r="N454" s="222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128</v>
      </c>
      <c r="AU454" s="18" t="s">
        <v>82</v>
      </c>
    </row>
    <row r="455" s="2" customFormat="1">
      <c r="A455" s="39"/>
      <c r="B455" s="40"/>
      <c r="C455" s="41"/>
      <c r="D455" s="247" t="s">
        <v>202</v>
      </c>
      <c r="E455" s="41"/>
      <c r="F455" s="248" t="s">
        <v>792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202</v>
      </c>
      <c r="AU455" s="18" t="s">
        <v>82</v>
      </c>
    </row>
    <row r="456" s="14" customFormat="1">
      <c r="A456" s="14"/>
      <c r="B456" s="233"/>
      <c r="C456" s="234"/>
      <c r="D456" s="218" t="s">
        <v>129</v>
      </c>
      <c r="E456" s="235" t="s">
        <v>19</v>
      </c>
      <c r="F456" s="236" t="s">
        <v>959</v>
      </c>
      <c r="G456" s="234"/>
      <c r="H456" s="237">
        <v>6.7199999999999998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3" t="s">
        <v>129</v>
      </c>
      <c r="AU456" s="243" t="s">
        <v>82</v>
      </c>
      <c r="AV456" s="14" t="s">
        <v>82</v>
      </c>
      <c r="AW456" s="14" t="s">
        <v>33</v>
      </c>
      <c r="AX456" s="14" t="s">
        <v>72</v>
      </c>
      <c r="AY456" s="243" t="s">
        <v>118</v>
      </c>
    </row>
    <row r="457" s="14" customFormat="1">
      <c r="A457" s="14"/>
      <c r="B457" s="233"/>
      <c r="C457" s="234"/>
      <c r="D457" s="218" t="s">
        <v>129</v>
      </c>
      <c r="E457" s="235" t="s">
        <v>19</v>
      </c>
      <c r="F457" s="236" t="s">
        <v>960</v>
      </c>
      <c r="G457" s="234"/>
      <c r="H457" s="237">
        <v>9.9870000000000001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3" t="s">
        <v>129</v>
      </c>
      <c r="AU457" s="243" t="s">
        <v>82</v>
      </c>
      <c r="AV457" s="14" t="s">
        <v>82</v>
      </c>
      <c r="AW457" s="14" t="s">
        <v>33</v>
      </c>
      <c r="AX457" s="14" t="s">
        <v>72</v>
      </c>
      <c r="AY457" s="243" t="s">
        <v>118</v>
      </c>
    </row>
    <row r="458" s="14" customFormat="1">
      <c r="A458" s="14"/>
      <c r="B458" s="233"/>
      <c r="C458" s="234"/>
      <c r="D458" s="218" t="s">
        <v>129</v>
      </c>
      <c r="E458" s="235" t="s">
        <v>19</v>
      </c>
      <c r="F458" s="236" t="s">
        <v>961</v>
      </c>
      <c r="G458" s="234"/>
      <c r="H458" s="237">
        <v>7.1680000000000001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3" t="s">
        <v>129</v>
      </c>
      <c r="AU458" s="243" t="s">
        <v>82</v>
      </c>
      <c r="AV458" s="14" t="s">
        <v>82</v>
      </c>
      <c r="AW458" s="14" t="s">
        <v>33</v>
      </c>
      <c r="AX458" s="14" t="s">
        <v>72</v>
      </c>
      <c r="AY458" s="243" t="s">
        <v>118</v>
      </c>
    </row>
    <row r="459" s="14" customFormat="1">
      <c r="A459" s="14"/>
      <c r="B459" s="233"/>
      <c r="C459" s="234"/>
      <c r="D459" s="218" t="s">
        <v>129</v>
      </c>
      <c r="E459" s="235" t="s">
        <v>19</v>
      </c>
      <c r="F459" s="236" t="s">
        <v>962</v>
      </c>
      <c r="G459" s="234"/>
      <c r="H459" s="237">
        <v>14.323</v>
      </c>
      <c r="I459" s="238"/>
      <c r="J459" s="234"/>
      <c r="K459" s="234"/>
      <c r="L459" s="239"/>
      <c r="M459" s="240"/>
      <c r="N459" s="241"/>
      <c r="O459" s="241"/>
      <c r="P459" s="241"/>
      <c r="Q459" s="241"/>
      <c r="R459" s="241"/>
      <c r="S459" s="241"/>
      <c r="T459" s="24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3" t="s">
        <v>129</v>
      </c>
      <c r="AU459" s="243" t="s">
        <v>82</v>
      </c>
      <c r="AV459" s="14" t="s">
        <v>82</v>
      </c>
      <c r="AW459" s="14" t="s">
        <v>33</v>
      </c>
      <c r="AX459" s="14" t="s">
        <v>72</v>
      </c>
      <c r="AY459" s="243" t="s">
        <v>118</v>
      </c>
    </row>
    <row r="460" s="15" customFormat="1">
      <c r="A460" s="15"/>
      <c r="B460" s="249"/>
      <c r="C460" s="250"/>
      <c r="D460" s="218" t="s">
        <v>129</v>
      </c>
      <c r="E460" s="251" t="s">
        <v>19</v>
      </c>
      <c r="F460" s="252" t="s">
        <v>244</v>
      </c>
      <c r="G460" s="250"/>
      <c r="H460" s="253">
        <v>38.198</v>
      </c>
      <c r="I460" s="254"/>
      <c r="J460" s="250"/>
      <c r="K460" s="250"/>
      <c r="L460" s="255"/>
      <c r="M460" s="256"/>
      <c r="N460" s="257"/>
      <c r="O460" s="257"/>
      <c r="P460" s="257"/>
      <c r="Q460" s="257"/>
      <c r="R460" s="257"/>
      <c r="S460" s="257"/>
      <c r="T460" s="258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59" t="s">
        <v>129</v>
      </c>
      <c r="AU460" s="259" t="s">
        <v>82</v>
      </c>
      <c r="AV460" s="15" t="s">
        <v>136</v>
      </c>
      <c r="AW460" s="15" t="s">
        <v>33</v>
      </c>
      <c r="AX460" s="15" t="s">
        <v>80</v>
      </c>
      <c r="AY460" s="259" t="s">
        <v>118</v>
      </c>
    </row>
    <row r="461" s="2" customFormat="1" ht="16.5" customHeight="1">
      <c r="A461" s="39"/>
      <c r="B461" s="40"/>
      <c r="C461" s="260" t="s">
        <v>798</v>
      </c>
      <c r="D461" s="260" t="s">
        <v>339</v>
      </c>
      <c r="E461" s="261" t="s">
        <v>799</v>
      </c>
      <c r="F461" s="262" t="s">
        <v>800</v>
      </c>
      <c r="G461" s="263" t="s">
        <v>342</v>
      </c>
      <c r="H461" s="264">
        <v>0.0089999999999999993</v>
      </c>
      <c r="I461" s="265"/>
      <c r="J461" s="266">
        <f>ROUND(I461*H461,2)</f>
        <v>0</v>
      </c>
      <c r="K461" s="262" t="s">
        <v>199</v>
      </c>
      <c r="L461" s="267"/>
      <c r="M461" s="268" t="s">
        <v>19</v>
      </c>
      <c r="N461" s="269" t="s">
        <v>43</v>
      </c>
      <c r="O461" s="85"/>
      <c r="P461" s="214">
        <f>O461*H461</f>
        <v>0</v>
      </c>
      <c r="Q461" s="214">
        <v>1</v>
      </c>
      <c r="R461" s="214">
        <f>Q461*H461</f>
        <v>0.0089999999999999993</v>
      </c>
      <c r="S461" s="214">
        <v>0</v>
      </c>
      <c r="T461" s="215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16" t="s">
        <v>395</v>
      </c>
      <c r="AT461" s="216" t="s">
        <v>339</v>
      </c>
      <c r="AU461" s="216" t="s">
        <v>82</v>
      </c>
      <c r="AY461" s="18" t="s">
        <v>118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8" t="s">
        <v>80</v>
      </c>
      <c r="BK461" s="217">
        <f>ROUND(I461*H461,2)</f>
        <v>0</v>
      </c>
      <c r="BL461" s="18" t="s">
        <v>174</v>
      </c>
      <c r="BM461" s="216" t="s">
        <v>801</v>
      </c>
    </row>
    <row r="462" s="2" customFormat="1">
      <c r="A462" s="39"/>
      <c r="B462" s="40"/>
      <c r="C462" s="41"/>
      <c r="D462" s="218" t="s">
        <v>128</v>
      </c>
      <c r="E462" s="41"/>
      <c r="F462" s="219" t="s">
        <v>800</v>
      </c>
      <c r="G462" s="41"/>
      <c r="H462" s="41"/>
      <c r="I462" s="220"/>
      <c r="J462" s="41"/>
      <c r="K462" s="41"/>
      <c r="L462" s="45"/>
      <c r="M462" s="221"/>
      <c r="N462" s="222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128</v>
      </c>
      <c r="AU462" s="18" t="s">
        <v>82</v>
      </c>
    </row>
    <row r="463" s="14" customFormat="1">
      <c r="A463" s="14"/>
      <c r="B463" s="233"/>
      <c r="C463" s="234"/>
      <c r="D463" s="218" t="s">
        <v>129</v>
      </c>
      <c r="E463" s="234"/>
      <c r="F463" s="236" t="s">
        <v>963</v>
      </c>
      <c r="G463" s="234"/>
      <c r="H463" s="237">
        <v>0.0089999999999999993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3" t="s">
        <v>129</v>
      </c>
      <c r="AU463" s="243" t="s">
        <v>82</v>
      </c>
      <c r="AV463" s="14" t="s">
        <v>82</v>
      </c>
      <c r="AW463" s="14" t="s">
        <v>4</v>
      </c>
      <c r="AX463" s="14" t="s">
        <v>80</v>
      </c>
      <c r="AY463" s="243" t="s">
        <v>118</v>
      </c>
    </row>
    <row r="464" s="2" customFormat="1" ht="16.5" customHeight="1">
      <c r="A464" s="39"/>
      <c r="B464" s="40"/>
      <c r="C464" s="205" t="s">
        <v>803</v>
      </c>
      <c r="D464" s="205" t="s">
        <v>121</v>
      </c>
      <c r="E464" s="206" t="s">
        <v>804</v>
      </c>
      <c r="F464" s="207" t="s">
        <v>805</v>
      </c>
      <c r="G464" s="208" t="s">
        <v>501</v>
      </c>
      <c r="H464" s="209">
        <v>76.396000000000001</v>
      </c>
      <c r="I464" s="210"/>
      <c r="J464" s="211">
        <f>ROUND(I464*H464,2)</f>
        <v>0</v>
      </c>
      <c r="K464" s="207" t="s">
        <v>199</v>
      </c>
      <c r="L464" s="45"/>
      <c r="M464" s="212" t="s">
        <v>19</v>
      </c>
      <c r="N464" s="213" t="s">
        <v>43</v>
      </c>
      <c r="O464" s="85"/>
      <c r="P464" s="214">
        <f>O464*H464</f>
        <v>0</v>
      </c>
      <c r="Q464" s="214">
        <v>0</v>
      </c>
      <c r="R464" s="214">
        <f>Q464*H464</f>
        <v>0</v>
      </c>
      <c r="S464" s="214">
        <v>0</v>
      </c>
      <c r="T464" s="21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6" t="s">
        <v>174</v>
      </c>
      <c r="AT464" s="216" t="s">
        <v>121</v>
      </c>
      <c r="AU464" s="216" t="s">
        <v>82</v>
      </c>
      <c r="AY464" s="18" t="s">
        <v>118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8" t="s">
        <v>80</v>
      </c>
      <c r="BK464" s="217">
        <f>ROUND(I464*H464,2)</f>
        <v>0</v>
      </c>
      <c r="BL464" s="18" t="s">
        <v>174</v>
      </c>
      <c r="BM464" s="216" t="s">
        <v>806</v>
      </c>
    </row>
    <row r="465" s="2" customFormat="1">
      <c r="A465" s="39"/>
      <c r="B465" s="40"/>
      <c r="C465" s="41"/>
      <c r="D465" s="218" t="s">
        <v>128</v>
      </c>
      <c r="E465" s="41"/>
      <c r="F465" s="219" t="s">
        <v>807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128</v>
      </c>
      <c r="AU465" s="18" t="s">
        <v>82</v>
      </c>
    </row>
    <row r="466" s="2" customFormat="1">
      <c r="A466" s="39"/>
      <c r="B466" s="40"/>
      <c r="C466" s="41"/>
      <c r="D466" s="247" t="s">
        <v>202</v>
      </c>
      <c r="E466" s="41"/>
      <c r="F466" s="248" t="s">
        <v>808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202</v>
      </c>
      <c r="AU466" s="18" t="s">
        <v>82</v>
      </c>
    </row>
    <row r="467" s="14" customFormat="1">
      <c r="A467" s="14"/>
      <c r="B467" s="233"/>
      <c r="C467" s="234"/>
      <c r="D467" s="218" t="s">
        <v>129</v>
      </c>
      <c r="E467" s="235" t="s">
        <v>19</v>
      </c>
      <c r="F467" s="236" t="s">
        <v>964</v>
      </c>
      <c r="G467" s="234"/>
      <c r="H467" s="237">
        <v>76.396000000000001</v>
      </c>
      <c r="I467" s="238"/>
      <c r="J467" s="234"/>
      <c r="K467" s="234"/>
      <c r="L467" s="239"/>
      <c r="M467" s="240"/>
      <c r="N467" s="241"/>
      <c r="O467" s="241"/>
      <c r="P467" s="241"/>
      <c r="Q467" s="241"/>
      <c r="R467" s="241"/>
      <c r="S467" s="241"/>
      <c r="T467" s="24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3" t="s">
        <v>129</v>
      </c>
      <c r="AU467" s="243" t="s">
        <v>82</v>
      </c>
      <c r="AV467" s="14" t="s">
        <v>82</v>
      </c>
      <c r="AW467" s="14" t="s">
        <v>33</v>
      </c>
      <c r="AX467" s="14" t="s">
        <v>80</v>
      </c>
      <c r="AY467" s="243" t="s">
        <v>118</v>
      </c>
    </row>
    <row r="468" s="2" customFormat="1" ht="16.5" customHeight="1">
      <c r="A468" s="39"/>
      <c r="B468" s="40"/>
      <c r="C468" s="260" t="s">
        <v>810</v>
      </c>
      <c r="D468" s="260" t="s">
        <v>339</v>
      </c>
      <c r="E468" s="261" t="s">
        <v>811</v>
      </c>
      <c r="F468" s="262" t="s">
        <v>812</v>
      </c>
      <c r="G468" s="263" t="s">
        <v>342</v>
      </c>
      <c r="H468" s="264">
        <v>0.031</v>
      </c>
      <c r="I468" s="265"/>
      <c r="J468" s="266">
        <f>ROUND(I468*H468,2)</f>
        <v>0</v>
      </c>
      <c r="K468" s="262" t="s">
        <v>199</v>
      </c>
      <c r="L468" s="267"/>
      <c r="M468" s="268" t="s">
        <v>19</v>
      </c>
      <c r="N468" s="269" t="s">
        <v>43</v>
      </c>
      <c r="O468" s="85"/>
      <c r="P468" s="214">
        <f>O468*H468</f>
        <v>0</v>
      </c>
      <c r="Q468" s="214">
        <v>1</v>
      </c>
      <c r="R468" s="214">
        <f>Q468*H468</f>
        <v>0.031</v>
      </c>
      <c r="S468" s="214">
        <v>0</v>
      </c>
      <c r="T468" s="215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16" t="s">
        <v>395</v>
      </c>
      <c r="AT468" s="216" t="s">
        <v>339</v>
      </c>
      <c r="AU468" s="216" t="s">
        <v>82</v>
      </c>
      <c r="AY468" s="18" t="s">
        <v>118</v>
      </c>
      <c r="BE468" s="217">
        <f>IF(N468="základní",J468,0)</f>
        <v>0</v>
      </c>
      <c r="BF468" s="217">
        <f>IF(N468="snížená",J468,0)</f>
        <v>0</v>
      </c>
      <c r="BG468" s="217">
        <f>IF(N468="zákl. přenesená",J468,0)</f>
        <v>0</v>
      </c>
      <c r="BH468" s="217">
        <f>IF(N468="sníž. přenesená",J468,0)</f>
        <v>0</v>
      </c>
      <c r="BI468" s="217">
        <f>IF(N468="nulová",J468,0)</f>
        <v>0</v>
      </c>
      <c r="BJ468" s="18" t="s">
        <v>80</v>
      </c>
      <c r="BK468" s="217">
        <f>ROUND(I468*H468,2)</f>
        <v>0</v>
      </c>
      <c r="BL468" s="18" t="s">
        <v>174</v>
      </c>
      <c r="BM468" s="216" t="s">
        <v>813</v>
      </c>
    </row>
    <row r="469" s="2" customFormat="1">
      <c r="A469" s="39"/>
      <c r="B469" s="40"/>
      <c r="C469" s="41"/>
      <c r="D469" s="218" t="s">
        <v>128</v>
      </c>
      <c r="E469" s="41"/>
      <c r="F469" s="219" t="s">
        <v>812</v>
      </c>
      <c r="G469" s="41"/>
      <c r="H469" s="41"/>
      <c r="I469" s="220"/>
      <c r="J469" s="41"/>
      <c r="K469" s="41"/>
      <c r="L469" s="45"/>
      <c r="M469" s="221"/>
      <c r="N469" s="222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128</v>
      </c>
      <c r="AU469" s="18" t="s">
        <v>82</v>
      </c>
    </row>
    <row r="470" s="14" customFormat="1">
      <c r="A470" s="14"/>
      <c r="B470" s="233"/>
      <c r="C470" s="234"/>
      <c r="D470" s="218" t="s">
        <v>129</v>
      </c>
      <c r="E470" s="234"/>
      <c r="F470" s="236" t="s">
        <v>965</v>
      </c>
      <c r="G470" s="234"/>
      <c r="H470" s="237">
        <v>0.031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3" t="s">
        <v>129</v>
      </c>
      <c r="AU470" s="243" t="s">
        <v>82</v>
      </c>
      <c r="AV470" s="14" t="s">
        <v>82</v>
      </c>
      <c r="AW470" s="14" t="s">
        <v>4</v>
      </c>
      <c r="AX470" s="14" t="s">
        <v>80</v>
      </c>
      <c r="AY470" s="243" t="s">
        <v>118</v>
      </c>
    </row>
    <row r="471" s="2" customFormat="1" ht="16.5" customHeight="1">
      <c r="A471" s="39"/>
      <c r="B471" s="40"/>
      <c r="C471" s="205" t="s">
        <v>815</v>
      </c>
      <c r="D471" s="205" t="s">
        <v>121</v>
      </c>
      <c r="E471" s="206" t="s">
        <v>816</v>
      </c>
      <c r="F471" s="207" t="s">
        <v>817</v>
      </c>
      <c r="G471" s="208" t="s">
        <v>501</v>
      </c>
      <c r="H471" s="209">
        <v>20.187999999999999</v>
      </c>
      <c r="I471" s="210"/>
      <c r="J471" s="211">
        <f>ROUND(I471*H471,2)</f>
        <v>0</v>
      </c>
      <c r="K471" s="207" t="s">
        <v>199</v>
      </c>
      <c r="L471" s="45"/>
      <c r="M471" s="212" t="s">
        <v>19</v>
      </c>
      <c r="N471" s="213" t="s">
        <v>43</v>
      </c>
      <c r="O471" s="85"/>
      <c r="P471" s="214">
        <f>O471*H471</f>
        <v>0</v>
      </c>
      <c r="Q471" s="214">
        <v>0</v>
      </c>
      <c r="R471" s="214">
        <f>Q471*H471</f>
        <v>0</v>
      </c>
      <c r="S471" s="214">
        <v>0</v>
      </c>
      <c r="T471" s="215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6" t="s">
        <v>174</v>
      </c>
      <c r="AT471" s="216" t="s">
        <v>121</v>
      </c>
      <c r="AU471" s="216" t="s">
        <v>82</v>
      </c>
      <c r="AY471" s="18" t="s">
        <v>118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8" t="s">
        <v>80</v>
      </c>
      <c r="BK471" s="217">
        <f>ROUND(I471*H471,2)</f>
        <v>0</v>
      </c>
      <c r="BL471" s="18" t="s">
        <v>174</v>
      </c>
      <c r="BM471" s="216" t="s">
        <v>818</v>
      </c>
    </row>
    <row r="472" s="2" customFormat="1">
      <c r="A472" s="39"/>
      <c r="B472" s="40"/>
      <c r="C472" s="41"/>
      <c r="D472" s="218" t="s">
        <v>128</v>
      </c>
      <c r="E472" s="41"/>
      <c r="F472" s="219" t="s">
        <v>819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128</v>
      </c>
      <c r="AU472" s="18" t="s">
        <v>82</v>
      </c>
    </row>
    <row r="473" s="2" customFormat="1">
      <c r="A473" s="39"/>
      <c r="B473" s="40"/>
      <c r="C473" s="41"/>
      <c r="D473" s="247" t="s">
        <v>202</v>
      </c>
      <c r="E473" s="41"/>
      <c r="F473" s="248" t="s">
        <v>820</v>
      </c>
      <c r="G473" s="41"/>
      <c r="H473" s="41"/>
      <c r="I473" s="220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202</v>
      </c>
      <c r="AU473" s="18" t="s">
        <v>82</v>
      </c>
    </row>
    <row r="474" s="13" customFormat="1">
      <c r="A474" s="13"/>
      <c r="B474" s="223"/>
      <c r="C474" s="224"/>
      <c r="D474" s="218" t="s">
        <v>129</v>
      </c>
      <c r="E474" s="225" t="s">
        <v>19</v>
      </c>
      <c r="F474" s="226" t="s">
        <v>821</v>
      </c>
      <c r="G474" s="224"/>
      <c r="H474" s="225" t="s">
        <v>19</v>
      </c>
      <c r="I474" s="227"/>
      <c r="J474" s="224"/>
      <c r="K474" s="224"/>
      <c r="L474" s="228"/>
      <c r="M474" s="229"/>
      <c r="N474" s="230"/>
      <c r="O474" s="230"/>
      <c r="P474" s="230"/>
      <c r="Q474" s="230"/>
      <c r="R474" s="230"/>
      <c r="S474" s="230"/>
      <c r="T474" s="23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2" t="s">
        <v>129</v>
      </c>
      <c r="AU474" s="232" t="s">
        <v>82</v>
      </c>
      <c r="AV474" s="13" t="s">
        <v>80</v>
      </c>
      <c r="AW474" s="13" t="s">
        <v>33</v>
      </c>
      <c r="AX474" s="13" t="s">
        <v>72</v>
      </c>
      <c r="AY474" s="232" t="s">
        <v>118</v>
      </c>
    </row>
    <row r="475" s="14" customFormat="1">
      <c r="A475" s="14"/>
      <c r="B475" s="233"/>
      <c r="C475" s="234"/>
      <c r="D475" s="218" t="s">
        <v>129</v>
      </c>
      <c r="E475" s="235" t="s">
        <v>19</v>
      </c>
      <c r="F475" s="236" t="s">
        <v>966</v>
      </c>
      <c r="G475" s="234"/>
      <c r="H475" s="237">
        <v>7.952</v>
      </c>
      <c r="I475" s="238"/>
      <c r="J475" s="234"/>
      <c r="K475" s="234"/>
      <c r="L475" s="239"/>
      <c r="M475" s="240"/>
      <c r="N475" s="241"/>
      <c r="O475" s="241"/>
      <c r="P475" s="241"/>
      <c r="Q475" s="241"/>
      <c r="R475" s="241"/>
      <c r="S475" s="241"/>
      <c r="T475" s="24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3" t="s">
        <v>129</v>
      </c>
      <c r="AU475" s="243" t="s">
        <v>82</v>
      </c>
      <c r="AV475" s="14" t="s">
        <v>82</v>
      </c>
      <c r="AW475" s="14" t="s">
        <v>33</v>
      </c>
      <c r="AX475" s="14" t="s">
        <v>72</v>
      </c>
      <c r="AY475" s="243" t="s">
        <v>118</v>
      </c>
    </row>
    <row r="476" s="14" customFormat="1">
      <c r="A476" s="14"/>
      <c r="B476" s="233"/>
      <c r="C476" s="234"/>
      <c r="D476" s="218" t="s">
        <v>129</v>
      </c>
      <c r="E476" s="235" t="s">
        <v>19</v>
      </c>
      <c r="F476" s="236" t="s">
        <v>967</v>
      </c>
      <c r="G476" s="234"/>
      <c r="H476" s="237">
        <v>12.236000000000001</v>
      </c>
      <c r="I476" s="238"/>
      <c r="J476" s="234"/>
      <c r="K476" s="234"/>
      <c r="L476" s="239"/>
      <c r="M476" s="240"/>
      <c r="N476" s="241"/>
      <c r="O476" s="241"/>
      <c r="P476" s="241"/>
      <c r="Q476" s="241"/>
      <c r="R476" s="241"/>
      <c r="S476" s="241"/>
      <c r="T476" s="24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3" t="s">
        <v>129</v>
      </c>
      <c r="AU476" s="243" t="s">
        <v>82</v>
      </c>
      <c r="AV476" s="14" t="s">
        <v>82</v>
      </c>
      <c r="AW476" s="14" t="s">
        <v>33</v>
      </c>
      <c r="AX476" s="14" t="s">
        <v>72</v>
      </c>
      <c r="AY476" s="243" t="s">
        <v>118</v>
      </c>
    </row>
    <row r="477" s="15" customFormat="1">
      <c r="A477" s="15"/>
      <c r="B477" s="249"/>
      <c r="C477" s="250"/>
      <c r="D477" s="218" t="s">
        <v>129</v>
      </c>
      <c r="E477" s="251" t="s">
        <v>19</v>
      </c>
      <c r="F477" s="252" t="s">
        <v>244</v>
      </c>
      <c r="G477" s="250"/>
      <c r="H477" s="253">
        <v>20.187999999999999</v>
      </c>
      <c r="I477" s="254"/>
      <c r="J477" s="250"/>
      <c r="K477" s="250"/>
      <c r="L477" s="255"/>
      <c r="M477" s="256"/>
      <c r="N477" s="257"/>
      <c r="O477" s="257"/>
      <c r="P477" s="257"/>
      <c r="Q477" s="257"/>
      <c r="R477" s="257"/>
      <c r="S477" s="257"/>
      <c r="T477" s="258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59" t="s">
        <v>129</v>
      </c>
      <c r="AU477" s="259" t="s">
        <v>82</v>
      </c>
      <c r="AV477" s="15" t="s">
        <v>136</v>
      </c>
      <c r="AW477" s="15" t="s">
        <v>33</v>
      </c>
      <c r="AX477" s="15" t="s">
        <v>80</v>
      </c>
      <c r="AY477" s="259" t="s">
        <v>118</v>
      </c>
    </row>
    <row r="478" s="2" customFormat="1" ht="16.5" customHeight="1">
      <c r="A478" s="39"/>
      <c r="B478" s="40"/>
      <c r="C478" s="260" t="s">
        <v>824</v>
      </c>
      <c r="D478" s="260" t="s">
        <v>339</v>
      </c>
      <c r="E478" s="261" t="s">
        <v>825</v>
      </c>
      <c r="F478" s="262" t="s">
        <v>826</v>
      </c>
      <c r="G478" s="263" t="s">
        <v>501</v>
      </c>
      <c r="H478" s="264">
        <v>21.196999999999999</v>
      </c>
      <c r="I478" s="265"/>
      <c r="J478" s="266">
        <f>ROUND(I478*H478,2)</f>
        <v>0</v>
      </c>
      <c r="K478" s="262" t="s">
        <v>199</v>
      </c>
      <c r="L478" s="267"/>
      <c r="M478" s="268" t="s">
        <v>19</v>
      </c>
      <c r="N478" s="269" t="s">
        <v>43</v>
      </c>
      <c r="O478" s="85"/>
      <c r="P478" s="214">
        <f>O478*H478</f>
        <v>0</v>
      </c>
      <c r="Q478" s="214">
        <v>0.0014</v>
      </c>
      <c r="R478" s="214">
        <f>Q478*H478</f>
        <v>0.029675799999999999</v>
      </c>
      <c r="S478" s="214">
        <v>0</v>
      </c>
      <c r="T478" s="21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6" t="s">
        <v>395</v>
      </c>
      <c r="AT478" s="216" t="s">
        <v>339</v>
      </c>
      <c r="AU478" s="216" t="s">
        <v>82</v>
      </c>
      <c r="AY478" s="18" t="s">
        <v>118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8" t="s">
        <v>80</v>
      </c>
      <c r="BK478" s="217">
        <f>ROUND(I478*H478,2)</f>
        <v>0</v>
      </c>
      <c r="BL478" s="18" t="s">
        <v>174</v>
      </c>
      <c r="BM478" s="216" t="s">
        <v>968</v>
      </c>
    </row>
    <row r="479" s="2" customFormat="1">
      <c r="A479" s="39"/>
      <c r="B479" s="40"/>
      <c r="C479" s="41"/>
      <c r="D479" s="218" t="s">
        <v>128</v>
      </c>
      <c r="E479" s="41"/>
      <c r="F479" s="219" t="s">
        <v>826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128</v>
      </c>
      <c r="AU479" s="18" t="s">
        <v>82</v>
      </c>
    </row>
    <row r="480" s="14" customFormat="1">
      <c r="A480" s="14"/>
      <c r="B480" s="233"/>
      <c r="C480" s="234"/>
      <c r="D480" s="218" t="s">
        <v>129</v>
      </c>
      <c r="E480" s="235" t="s">
        <v>19</v>
      </c>
      <c r="F480" s="236" t="s">
        <v>969</v>
      </c>
      <c r="G480" s="234"/>
      <c r="H480" s="237">
        <v>20.187999999999999</v>
      </c>
      <c r="I480" s="238"/>
      <c r="J480" s="234"/>
      <c r="K480" s="234"/>
      <c r="L480" s="239"/>
      <c r="M480" s="240"/>
      <c r="N480" s="241"/>
      <c r="O480" s="241"/>
      <c r="P480" s="241"/>
      <c r="Q480" s="241"/>
      <c r="R480" s="241"/>
      <c r="S480" s="241"/>
      <c r="T480" s="24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3" t="s">
        <v>129</v>
      </c>
      <c r="AU480" s="243" t="s">
        <v>82</v>
      </c>
      <c r="AV480" s="14" t="s">
        <v>82</v>
      </c>
      <c r="AW480" s="14" t="s">
        <v>33</v>
      </c>
      <c r="AX480" s="14" t="s">
        <v>80</v>
      </c>
      <c r="AY480" s="243" t="s">
        <v>118</v>
      </c>
    </row>
    <row r="481" s="14" customFormat="1">
      <c r="A481" s="14"/>
      <c r="B481" s="233"/>
      <c r="C481" s="234"/>
      <c r="D481" s="218" t="s">
        <v>129</v>
      </c>
      <c r="E481" s="234"/>
      <c r="F481" s="236" t="s">
        <v>970</v>
      </c>
      <c r="G481" s="234"/>
      <c r="H481" s="237">
        <v>21.196999999999999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3" t="s">
        <v>129</v>
      </c>
      <c r="AU481" s="243" t="s">
        <v>82</v>
      </c>
      <c r="AV481" s="14" t="s">
        <v>82</v>
      </c>
      <c r="AW481" s="14" t="s">
        <v>4</v>
      </c>
      <c r="AX481" s="14" t="s">
        <v>80</v>
      </c>
      <c r="AY481" s="243" t="s">
        <v>118</v>
      </c>
    </row>
    <row r="482" s="2" customFormat="1" ht="16.5" customHeight="1">
      <c r="A482" s="39"/>
      <c r="B482" s="40"/>
      <c r="C482" s="205" t="s">
        <v>830</v>
      </c>
      <c r="D482" s="205" t="s">
        <v>121</v>
      </c>
      <c r="E482" s="206" t="s">
        <v>831</v>
      </c>
      <c r="F482" s="207" t="s">
        <v>832</v>
      </c>
      <c r="G482" s="208" t="s">
        <v>342</v>
      </c>
      <c r="H482" s="209">
        <v>0.070000000000000007</v>
      </c>
      <c r="I482" s="210"/>
      <c r="J482" s="211">
        <f>ROUND(I482*H482,2)</f>
        <v>0</v>
      </c>
      <c r="K482" s="207" t="s">
        <v>199</v>
      </c>
      <c r="L482" s="45"/>
      <c r="M482" s="212" t="s">
        <v>19</v>
      </c>
      <c r="N482" s="213" t="s">
        <v>43</v>
      </c>
      <c r="O482" s="85"/>
      <c r="P482" s="214">
        <f>O482*H482</f>
        <v>0</v>
      </c>
      <c r="Q482" s="214">
        <v>0</v>
      </c>
      <c r="R482" s="214">
        <f>Q482*H482</f>
        <v>0</v>
      </c>
      <c r="S482" s="214">
        <v>0</v>
      </c>
      <c r="T482" s="215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16" t="s">
        <v>174</v>
      </c>
      <c r="AT482" s="216" t="s">
        <v>121</v>
      </c>
      <c r="AU482" s="216" t="s">
        <v>82</v>
      </c>
      <c r="AY482" s="18" t="s">
        <v>118</v>
      </c>
      <c r="BE482" s="217">
        <f>IF(N482="základní",J482,0)</f>
        <v>0</v>
      </c>
      <c r="BF482" s="217">
        <f>IF(N482="snížená",J482,0)</f>
        <v>0</v>
      </c>
      <c r="BG482" s="217">
        <f>IF(N482="zákl. přenesená",J482,0)</f>
        <v>0</v>
      </c>
      <c r="BH482" s="217">
        <f>IF(N482="sníž. přenesená",J482,0)</f>
        <v>0</v>
      </c>
      <c r="BI482" s="217">
        <f>IF(N482="nulová",J482,0)</f>
        <v>0</v>
      </c>
      <c r="BJ482" s="18" t="s">
        <v>80</v>
      </c>
      <c r="BK482" s="217">
        <f>ROUND(I482*H482,2)</f>
        <v>0</v>
      </c>
      <c r="BL482" s="18" t="s">
        <v>174</v>
      </c>
      <c r="BM482" s="216" t="s">
        <v>833</v>
      </c>
    </row>
    <row r="483" s="2" customFormat="1">
      <c r="A483" s="39"/>
      <c r="B483" s="40"/>
      <c r="C483" s="41"/>
      <c r="D483" s="218" t="s">
        <v>128</v>
      </c>
      <c r="E483" s="41"/>
      <c r="F483" s="219" t="s">
        <v>834</v>
      </c>
      <c r="G483" s="41"/>
      <c r="H483" s="41"/>
      <c r="I483" s="220"/>
      <c r="J483" s="41"/>
      <c r="K483" s="41"/>
      <c r="L483" s="45"/>
      <c r="M483" s="221"/>
      <c r="N483" s="222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128</v>
      </c>
      <c r="AU483" s="18" t="s">
        <v>82</v>
      </c>
    </row>
    <row r="484" s="2" customFormat="1">
      <c r="A484" s="39"/>
      <c r="B484" s="40"/>
      <c r="C484" s="41"/>
      <c r="D484" s="247" t="s">
        <v>202</v>
      </c>
      <c r="E484" s="41"/>
      <c r="F484" s="248" t="s">
        <v>835</v>
      </c>
      <c r="G484" s="41"/>
      <c r="H484" s="41"/>
      <c r="I484" s="220"/>
      <c r="J484" s="41"/>
      <c r="K484" s="41"/>
      <c r="L484" s="45"/>
      <c r="M484" s="221"/>
      <c r="N484" s="222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202</v>
      </c>
      <c r="AU484" s="18" t="s">
        <v>82</v>
      </c>
    </row>
    <row r="485" s="12" customFormat="1" ht="22.8" customHeight="1">
      <c r="A485" s="12"/>
      <c r="B485" s="189"/>
      <c r="C485" s="190"/>
      <c r="D485" s="191" t="s">
        <v>71</v>
      </c>
      <c r="E485" s="203" t="s">
        <v>843</v>
      </c>
      <c r="F485" s="203" t="s">
        <v>844</v>
      </c>
      <c r="G485" s="190"/>
      <c r="H485" s="190"/>
      <c r="I485" s="193"/>
      <c r="J485" s="204">
        <f>BK485</f>
        <v>0</v>
      </c>
      <c r="K485" s="190"/>
      <c r="L485" s="195"/>
      <c r="M485" s="196"/>
      <c r="N485" s="197"/>
      <c r="O485" s="197"/>
      <c r="P485" s="198">
        <f>SUM(P486:P490)</f>
        <v>0</v>
      </c>
      <c r="Q485" s="197"/>
      <c r="R485" s="198">
        <f>SUM(R486:R490)</f>
        <v>0.02668864</v>
      </c>
      <c r="S485" s="197"/>
      <c r="T485" s="199">
        <f>SUM(T486:T490)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00" t="s">
        <v>82</v>
      </c>
      <c r="AT485" s="201" t="s">
        <v>71</v>
      </c>
      <c r="AU485" s="201" t="s">
        <v>80</v>
      </c>
      <c r="AY485" s="200" t="s">
        <v>118</v>
      </c>
      <c r="BK485" s="202">
        <f>SUM(BK486:BK490)</f>
        <v>0</v>
      </c>
    </row>
    <row r="486" s="2" customFormat="1" ht="16.5" customHeight="1">
      <c r="A486" s="39"/>
      <c r="B486" s="40"/>
      <c r="C486" s="205" t="s">
        <v>838</v>
      </c>
      <c r="D486" s="205" t="s">
        <v>121</v>
      </c>
      <c r="E486" s="206" t="s">
        <v>846</v>
      </c>
      <c r="F486" s="207" t="s">
        <v>847</v>
      </c>
      <c r="G486" s="208" t="s">
        <v>501</v>
      </c>
      <c r="H486" s="209">
        <v>121.312</v>
      </c>
      <c r="I486" s="210"/>
      <c r="J486" s="211">
        <f>ROUND(I486*H486,2)</f>
        <v>0</v>
      </c>
      <c r="K486" s="207" t="s">
        <v>199</v>
      </c>
      <c r="L486" s="45"/>
      <c r="M486" s="212" t="s">
        <v>19</v>
      </c>
      <c r="N486" s="213" t="s">
        <v>43</v>
      </c>
      <c r="O486" s="85"/>
      <c r="P486" s="214">
        <f>O486*H486</f>
        <v>0</v>
      </c>
      <c r="Q486" s="214">
        <v>0.00022000000000000001</v>
      </c>
      <c r="R486" s="214">
        <f>Q486*H486</f>
        <v>0.02668864</v>
      </c>
      <c r="S486" s="214">
        <v>0</v>
      </c>
      <c r="T486" s="215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6" t="s">
        <v>174</v>
      </c>
      <c r="AT486" s="216" t="s">
        <v>121</v>
      </c>
      <c r="AU486" s="216" t="s">
        <v>82</v>
      </c>
      <c r="AY486" s="18" t="s">
        <v>118</v>
      </c>
      <c r="BE486" s="217">
        <f>IF(N486="základní",J486,0)</f>
        <v>0</v>
      </c>
      <c r="BF486" s="217">
        <f>IF(N486="snížená",J486,0)</f>
        <v>0</v>
      </c>
      <c r="BG486" s="217">
        <f>IF(N486="zákl. přenesená",J486,0)</f>
        <v>0</v>
      </c>
      <c r="BH486" s="217">
        <f>IF(N486="sníž. přenesená",J486,0)</f>
        <v>0</v>
      </c>
      <c r="BI486" s="217">
        <f>IF(N486="nulová",J486,0)</f>
        <v>0</v>
      </c>
      <c r="BJ486" s="18" t="s">
        <v>80</v>
      </c>
      <c r="BK486" s="217">
        <f>ROUND(I486*H486,2)</f>
        <v>0</v>
      </c>
      <c r="BL486" s="18" t="s">
        <v>174</v>
      </c>
      <c r="BM486" s="216" t="s">
        <v>971</v>
      </c>
    </row>
    <row r="487" s="2" customFormat="1">
      <c r="A487" s="39"/>
      <c r="B487" s="40"/>
      <c r="C487" s="41"/>
      <c r="D487" s="218" t="s">
        <v>128</v>
      </c>
      <c r="E487" s="41"/>
      <c r="F487" s="219" t="s">
        <v>849</v>
      </c>
      <c r="G487" s="41"/>
      <c r="H487" s="41"/>
      <c r="I487" s="220"/>
      <c r="J487" s="41"/>
      <c r="K487" s="41"/>
      <c r="L487" s="45"/>
      <c r="M487" s="221"/>
      <c r="N487" s="222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128</v>
      </c>
      <c r="AU487" s="18" t="s">
        <v>82</v>
      </c>
    </row>
    <row r="488" s="2" customFormat="1">
      <c r="A488" s="39"/>
      <c r="B488" s="40"/>
      <c r="C488" s="41"/>
      <c r="D488" s="247" t="s">
        <v>202</v>
      </c>
      <c r="E488" s="41"/>
      <c r="F488" s="248" t="s">
        <v>850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202</v>
      </c>
      <c r="AU488" s="18" t="s">
        <v>82</v>
      </c>
    </row>
    <row r="489" s="13" customFormat="1">
      <c r="A489" s="13"/>
      <c r="B489" s="223"/>
      <c r="C489" s="224"/>
      <c r="D489" s="218" t="s">
        <v>129</v>
      </c>
      <c r="E489" s="225" t="s">
        <v>19</v>
      </c>
      <c r="F489" s="226" t="s">
        <v>851</v>
      </c>
      <c r="G489" s="224"/>
      <c r="H489" s="225" t="s">
        <v>19</v>
      </c>
      <c r="I489" s="227"/>
      <c r="J489" s="224"/>
      <c r="K489" s="224"/>
      <c r="L489" s="228"/>
      <c r="M489" s="229"/>
      <c r="N489" s="230"/>
      <c r="O489" s="230"/>
      <c r="P489" s="230"/>
      <c r="Q489" s="230"/>
      <c r="R489" s="230"/>
      <c r="S489" s="230"/>
      <c r="T489" s="23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2" t="s">
        <v>129</v>
      </c>
      <c r="AU489" s="232" t="s">
        <v>82</v>
      </c>
      <c r="AV489" s="13" t="s">
        <v>80</v>
      </c>
      <c r="AW489" s="13" t="s">
        <v>33</v>
      </c>
      <c r="AX489" s="13" t="s">
        <v>72</v>
      </c>
      <c r="AY489" s="232" t="s">
        <v>118</v>
      </c>
    </row>
    <row r="490" s="14" customFormat="1">
      <c r="A490" s="14"/>
      <c r="B490" s="233"/>
      <c r="C490" s="234"/>
      <c r="D490" s="218" t="s">
        <v>129</v>
      </c>
      <c r="E490" s="235" t="s">
        <v>19</v>
      </c>
      <c r="F490" s="236" t="s">
        <v>972</v>
      </c>
      <c r="G490" s="234"/>
      <c r="H490" s="237">
        <v>121.312</v>
      </c>
      <c r="I490" s="238"/>
      <c r="J490" s="234"/>
      <c r="K490" s="234"/>
      <c r="L490" s="239"/>
      <c r="M490" s="244"/>
      <c r="N490" s="245"/>
      <c r="O490" s="245"/>
      <c r="P490" s="245"/>
      <c r="Q490" s="245"/>
      <c r="R490" s="245"/>
      <c r="S490" s="245"/>
      <c r="T490" s="246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3" t="s">
        <v>129</v>
      </c>
      <c r="AU490" s="243" t="s">
        <v>82</v>
      </c>
      <c r="AV490" s="14" t="s">
        <v>82</v>
      </c>
      <c r="AW490" s="14" t="s">
        <v>33</v>
      </c>
      <c r="AX490" s="14" t="s">
        <v>80</v>
      </c>
      <c r="AY490" s="243" t="s">
        <v>118</v>
      </c>
    </row>
    <row r="491" s="2" customFormat="1" ht="6.96" customHeight="1">
      <c r="A491" s="39"/>
      <c r="B491" s="60"/>
      <c r="C491" s="61"/>
      <c r="D491" s="61"/>
      <c r="E491" s="61"/>
      <c r="F491" s="61"/>
      <c r="G491" s="61"/>
      <c r="H491" s="61"/>
      <c r="I491" s="61"/>
      <c r="J491" s="61"/>
      <c r="K491" s="61"/>
      <c r="L491" s="45"/>
      <c r="M491" s="39"/>
      <c r="O491" s="39"/>
      <c r="P491" s="39"/>
      <c r="Q491" s="39"/>
      <c r="R491" s="39"/>
      <c r="S491" s="39"/>
      <c r="T491" s="39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</row>
  </sheetData>
  <sheetProtection sheet="1" autoFilter="0" formatColumns="0" formatRows="0" objects="1" scenarios="1" spinCount="100000" saltValue="IJ3J6aVx/T/8aO82fQZ62RWIb0sSgITsqa1JYSQbwT6FgFA1409qNE6ec172P5XgiqKZdjfMuHnS/11xJ3oFzA==" hashValue="LkLDSS9wxZKQ+1FxhPQznWzerFyJFZ/u+zj2XOfh9Rvwri++kMGNK5HdFhTYVBHx0/9NrcXS0ABBdOIOD16d/w==" algorithmName="SHA-512" password="8E2B"/>
  <autoFilter ref="C90:K490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3_01/112101101"/>
    <hyperlink ref="F99" r:id="rId2" display="https://podminky.urs.cz/item/CS_URS_2023_01/112101102"/>
    <hyperlink ref="F102" r:id="rId3" display="https://podminky.urs.cz/item/CS_URS_2023_01/112251101"/>
    <hyperlink ref="F105" r:id="rId4" display="https://podminky.urs.cz/item/CS_URS_2023_01/112251102"/>
    <hyperlink ref="F108" r:id="rId5" display="https://podminky.urs.cz/item/CS_URS_2023_01/115101203"/>
    <hyperlink ref="F112" r:id="rId6" display="https://podminky.urs.cz/item/CS_URS_2023_01/115101303"/>
    <hyperlink ref="F116" r:id="rId7" display="https://podminky.urs.cz/item/CS_URS_2023_01/131251103"/>
    <hyperlink ref="F124" r:id="rId8" display="https://podminky.urs.cz/item/CS_URS_2023_01/162201401"/>
    <hyperlink ref="F127" r:id="rId9" display="https://podminky.urs.cz/item/CS_URS_2023_01/162201402"/>
    <hyperlink ref="F130" r:id="rId10" display="https://podminky.urs.cz/item/CS_URS_2023_01/162201411"/>
    <hyperlink ref="F133" r:id="rId11" display="https://podminky.urs.cz/item/CS_URS_2023_01/162201412"/>
    <hyperlink ref="F136" r:id="rId12" display="https://podminky.urs.cz/item/CS_URS_2023_01/162201421"/>
    <hyperlink ref="F139" r:id="rId13" display="https://podminky.urs.cz/item/CS_URS_2023_01/162201422"/>
    <hyperlink ref="F142" r:id="rId14" display="https://podminky.urs.cz/item/CS_URS_2023_01/162301931"/>
    <hyperlink ref="F146" r:id="rId15" display="https://podminky.urs.cz/item/CS_URS_2023_01/162301932"/>
    <hyperlink ref="F149" r:id="rId16" display="https://podminky.urs.cz/item/CS_URS_2023_01/162301951"/>
    <hyperlink ref="F152" r:id="rId17" display="https://podminky.urs.cz/item/CS_URS_2023_01/162301952"/>
    <hyperlink ref="F155" r:id="rId18" display="https://podminky.urs.cz/item/CS_URS_2023_01/162301971"/>
    <hyperlink ref="F158" r:id="rId19" display="https://podminky.urs.cz/item/CS_URS_2023_01/162301972"/>
    <hyperlink ref="F161" r:id="rId20" display="https://podminky.urs.cz/item/CS_URS_2023_01/162751117"/>
    <hyperlink ref="F165" r:id="rId21" display="https://podminky.urs.cz/item/CS_URS_2023_01/162751119"/>
    <hyperlink ref="F169" r:id="rId22" display="https://podminky.urs.cz/item/CS_URS_2023_01/171151103"/>
    <hyperlink ref="F180" r:id="rId23" display="https://podminky.urs.cz/item/CS_URS_2023_01/171201231"/>
    <hyperlink ref="F184" r:id="rId24" display="https://podminky.urs.cz/item/CS_URS_2023_01/171251201"/>
    <hyperlink ref="F187" r:id="rId25" display="https://podminky.urs.cz/item/CS_URS_2023_01/174151101"/>
    <hyperlink ref="F195" r:id="rId26" display="https://podminky.urs.cz/item/CS_URS_2023_01/184818232"/>
    <hyperlink ref="F198" r:id="rId27" display="https://podminky.urs.cz/item/CS_URS_2023_01/184818234"/>
    <hyperlink ref="F202" r:id="rId28" display="https://podminky.urs.cz/item/CS_URS_2023_01/212341111"/>
    <hyperlink ref="F206" r:id="rId29" display="https://podminky.urs.cz/item/CS_URS_2023_01/224511112"/>
    <hyperlink ref="F211" r:id="rId30" display="https://podminky.urs.cz/item/CS_URS_2023_01/227111115"/>
    <hyperlink ref="F215" r:id="rId31" display="https://podminky.urs.cz/item/CS_URS_2023_01/282602113"/>
    <hyperlink ref="F224" r:id="rId32" display="https://podminky.urs.cz/item/CS_URS_2023_01/283111113"/>
    <hyperlink ref="F229" r:id="rId33" display="https://podminky.urs.cz/item/CS_URS_2023_01/283111123"/>
    <hyperlink ref="F238" r:id="rId34" display="https://podminky.urs.cz/item/CS_URS_2023_01/283131113"/>
    <hyperlink ref="F255" r:id="rId35" display="https://podminky.urs.cz/item/CS_URS_2023_01/334323118"/>
    <hyperlink ref="F260" r:id="rId36" display="https://podminky.urs.cz/item/CS_URS_2023_01/334323191"/>
    <hyperlink ref="F263" r:id="rId37" display="https://podminky.urs.cz/item/CS_URS_2023_01/334323218"/>
    <hyperlink ref="F271" r:id="rId38" display="https://podminky.urs.cz/item/CS_URS_2023_01/334323291"/>
    <hyperlink ref="F274" r:id="rId39" display="https://podminky.urs.cz/item/CS_URS_2023_01/334323318"/>
    <hyperlink ref="F278" r:id="rId40" display="https://podminky.urs.cz/item/CS_URS_2023_01/334351112"/>
    <hyperlink ref="F283" r:id="rId41" display="https://podminky.urs.cz/item/CS_URS_2023_01/334351211"/>
    <hyperlink ref="F286" r:id="rId42" display="https://podminky.urs.cz/item/CS_URS_2023_01/334352111"/>
    <hyperlink ref="F294" r:id="rId43" display="https://podminky.urs.cz/item/CS_URS_2023_01/334352211"/>
    <hyperlink ref="F297" r:id="rId44" display="https://podminky.urs.cz/item/CS_URS_2023_01/334361216"/>
    <hyperlink ref="F301" r:id="rId45" display="https://podminky.urs.cz/item/CS_URS_2023_01/334361226"/>
    <hyperlink ref="F306" r:id="rId46" display="https://podminky.urs.cz/item/CS_URS_2023_01/421953311"/>
    <hyperlink ref="F311" r:id="rId47" display="https://podminky.urs.cz/item/CS_URS_2023_01/421953321"/>
    <hyperlink ref="F317" r:id="rId48" display="https://podminky.urs.cz/item/CS_URS_2023_01/428351111"/>
    <hyperlink ref="F324" r:id="rId49" display="https://podminky.urs.cz/item/CS_URS_2023_01/451315114"/>
    <hyperlink ref="F335" r:id="rId50" display="https://podminky.urs.cz/item/CS_URS_2023_01/564811113"/>
    <hyperlink ref="F340" r:id="rId51" display="https://podminky.urs.cz/item/CS_URS_2023_01/564841113"/>
    <hyperlink ref="F345" r:id="rId52" display="https://podminky.urs.cz/item/CS_URS_2023_01/564861111"/>
    <hyperlink ref="F354" r:id="rId53" display="https://podminky.urs.cz/item/CS_URS_2023_01/567114113"/>
    <hyperlink ref="F359" r:id="rId54" display="https://podminky.urs.cz/item/CS_URS_2023_01/577143121"/>
    <hyperlink ref="F367" r:id="rId55" display="https://podminky.urs.cz/item/CS_URS_2023_01/914111111"/>
    <hyperlink ref="F379" r:id="rId56" display="https://podminky.urs.cz/item/CS_URS_2023_01/914112111"/>
    <hyperlink ref="F382" r:id="rId57" display="https://podminky.urs.cz/item/CS_URS_2023_01/914511111"/>
    <hyperlink ref="F393" r:id="rId58" display="https://podminky.urs.cz/item/CS_URS_2023_01/936942211"/>
    <hyperlink ref="F397" r:id="rId59" display="https://podminky.urs.cz/item/CS_URS_2023_01/938121111"/>
    <hyperlink ref="F401" r:id="rId60" display="https://podminky.urs.cz/item/CS_URS_2023_01/961021112"/>
    <hyperlink ref="F406" r:id="rId61" display="https://podminky.urs.cz/item/CS_URS_2023_01/962065711"/>
    <hyperlink ref="F410" r:id="rId62" display="https://podminky.urs.cz/item/CS_URS_2023_01/963065423"/>
    <hyperlink ref="F414" r:id="rId63" display="https://podminky.urs.cz/item/CS_URS_2023_01/966077141"/>
    <hyperlink ref="F419" r:id="rId64" display="https://podminky.urs.cz/item/CS_URS_2023_01/966077151"/>
    <hyperlink ref="F425" r:id="rId65" display="https://podminky.urs.cz/item/CS_URS_2023_01/997013811"/>
    <hyperlink ref="F429" r:id="rId66" display="https://podminky.urs.cz/item/CS_URS_2023_01/997211521"/>
    <hyperlink ref="F436" r:id="rId67" display="https://podminky.urs.cz/item/CS_URS_2023_01/997211529"/>
    <hyperlink ref="F441" r:id="rId68" display="https://podminky.urs.cz/item/CS_URS_2023_01/997211612"/>
    <hyperlink ref="F445" r:id="rId69" display="https://podminky.urs.cz/item/CS_URS_2023_01/997221873"/>
    <hyperlink ref="F450" r:id="rId70" display="https://podminky.urs.cz/item/CS_URS_2023_01/998212111"/>
    <hyperlink ref="F455" r:id="rId71" display="https://podminky.urs.cz/item/CS_URS_2023_01/711112001"/>
    <hyperlink ref="F466" r:id="rId72" display="https://podminky.urs.cz/item/CS_URS_2023_01/711112002"/>
    <hyperlink ref="F473" r:id="rId73" display="https://podminky.urs.cz/item/CS_URS_2023_01/711491272"/>
    <hyperlink ref="F484" r:id="rId74" display="https://podminky.urs.cz/item/CS_URS_2023_01/998711101"/>
    <hyperlink ref="F488" r:id="rId75" display="https://podminky.urs.cz/item/CS_URS_2023_01/7832130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6" customFormat="1" ht="45" customHeight="1">
      <c r="B3" s="274"/>
      <c r="C3" s="275" t="s">
        <v>973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974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975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976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977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978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979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980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981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982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983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85</v>
      </c>
      <c r="F18" s="281" t="s">
        <v>984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985</v>
      </c>
      <c r="F19" s="281" t="s">
        <v>986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987</v>
      </c>
      <c r="F20" s="281" t="s">
        <v>988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79</v>
      </c>
      <c r="F21" s="281" t="s">
        <v>989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990</v>
      </c>
      <c r="F22" s="281" t="s">
        <v>991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992</v>
      </c>
      <c r="F23" s="281" t="s">
        <v>993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994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995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996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997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998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999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1000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1001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1002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103</v>
      </c>
      <c r="F36" s="281"/>
      <c r="G36" s="281" t="s">
        <v>1003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1004</v>
      </c>
      <c r="F37" s="281"/>
      <c r="G37" s="281" t="s">
        <v>1005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53</v>
      </c>
      <c r="F38" s="281"/>
      <c r="G38" s="281" t="s">
        <v>1006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54</v>
      </c>
      <c r="F39" s="281"/>
      <c r="G39" s="281" t="s">
        <v>1007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104</v>
      </c>
      <c r="F40" s="281"/>
      <c r="G40" s="281" t="s">
        <v>1008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105</v>
      </c>
      <c r="F41" s="281"/>
      <c r="G41" s="281" t="s">
        <v>1009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1010</v>
      </c>
      <c r="F42" s="281"/>
      <c r="G42" s="281" t="s">
        <v>1011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1012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1013</v>
      </c>
      <c r="F44" s="281"/>
      <c r="G44" s="281" t="s">
        <v>1014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107</v>
      </c>
      <c r="F45" s="281"/>
      <c r="G45" s="281" t="s">
        <v>1015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1016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1017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1018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1019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1020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1021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1022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1023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1024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1025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1026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1027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1028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1029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1030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1031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1032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1033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1034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1035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1036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1037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1038</v>
      </c>
      <c r="D76" s="299"/>
      <c r="E76" s="299"/>
      <c r="F76" s="299" t="s">
        <v>1039</v>
      </c>
      <c r="G76" s="300"/>
      <c r="H76" s="299" t="s">
        <v>54</v>
      </c>
      <c r="I76" s="299" t="s">
        <v>57</v>
      </c>
      <c r="J76" s="299" t="s">
        <v>1040</v>
      </c>
      <c r="K76" s="298"/>
    </row>
    <row r="77" s="1" customFormat="1" ht="17.25" customHeight="1">
      <c r="B77" s="296"/>
      <c r="C77" s="301" t="s">
        <v>1041</v>
      </c>
      <c r="D77" s="301"/>
      <c r="E77" s="301"/>
      <c r="F77" s="302" t="s">
        <v>1042</v>
      </c>
      <c r="G77" s="303"/>
      <c r="H77" s="301"/>
      <c r="I77" s="301"/>
      <c r="J77" s="301" t="s">
        <v>1043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53</v>
      </c>
      <c r="D79" s="306"/>
      <c r="E79" s="306"/>
      <c r="F79" s="307" t="s">
        <v>1044</v>
      </c>
      <c r="G79" s="308"/>
      <c r="H79" s="284" t="s">
        <v>1045</v>
      </c>
      <c r="I79" s="284" t="s">
        <v>1046</v>
      </c>
      <c r="J79" s="284">
        <v>20</v>
      </c>
      <c r="K79" s="298"/>
    </row>
    <row r="80" s="1" customFormat="1" ht="15" customHeight="1">
      <c r="B80" s="296"/>
      <c r="C80" s="284" t="s">
        <v>1047</v>
      </c>
      <c r="D80" s="284"/>
      <c r="E80" s="284"/>
      <c r="F80" s="307" t="s">
        <v>1044</v>
      </c>
      <c r="G80" s="308"/>
      <c r="H80" s="284" t="s">
        <v>1048</v>
      </c>
      <c r="I80" s="284" t="s">
        <v>1046</v>
      </c>
      <c r="J80" s="284">
        <v>120</v>
      </c>
      <c r="K80" s="298"/>
    </row>
    <row r="81" s="1" customFormat="1" ht="15" customHeight="1">
      <c r="B81" s="309"/>
      <c r="C81" s="284" t="s">
        <v>1049</v>
      </c>
      <c r="D81" s="284"/>
      <c r="E81" s="284"/>
      <c r="F81" s="307" t="s">
        <v>1050</v>
      </c>
      <c r="G81" s="308"/>
      <c r="H81" s="284" t="s">
        <v>1051</v>
      </c>
      <c r="I81" s="284" t="s">
        <v>1046</v>
      </c>
      <c r="J81" s="284">
        <v>50</v>
      </c>
      <c r="K81" s="298"/>
    </row>
    <row r="82" s="1" customFormat="1" ht="15" customHeight="1">
      <c r="B82" s="309"/>
      <c r="C82" s="284" t="s">
        <v>1052</v>
      </c>
      <c r="D82" s="284"/>
      <c r="E82" s="284"/>
      <c r="F82" s="307" t="s">
        <v>1044</v>
      </c>
      <c r="G82" s="308"/>
      <c r="H82" s="284" t="s">
        <v>1053</v>
      </c>
      <c r="I82" s="284" t="s">
        <v>1054</v>
      </c>
      <c r="J82" s="284"/>
      <c r="K82" s="298"/>
    </row>
    <row r="83" s="1" customFormat="1" ht="15" customHeight="1">
      <c r="B83" s="309"/>
      <c r="C83" s="310" t="s">
        <v>1055</v>
      </c>
      <c r="D83" s="310"/>
      <c r="E83" s="310"/>
      <c r="F83" s="311" t="s">
        <v>1050</v>
      </c>
      <c r="G83" s="310"/>
      <c r="H83" s="310" t="s">
        <v>1056</v>
      </c>
      <c r="I83" s="310" t="s">
        <v>1046</v>
      </c>
      <c r="J83" s="310">
        <v>15</v>
      </c>
      <c r="K83" s="298"/>
    </row>
    <row r="84" s="1" customFormat="1" ht="15" customHeight="1">
      <c r="B84" s="309"/>
      <c r="C84" s="310" t="s">
        <v>1057</v>
      </c>
      <c r="D84" s="310"/>
      <c r="E84" s="310"/>
      <c r="F84" s="311" t="s">
        <v>1050</v>
      </c>
      <c r="G84" s="310"/>
      <c r="H84" s="310" t="s">
        <v>1058</v>
      </c>
      <c r="I84" s="310" t="s">
        <v>1046</v>
      </c>
      <c r="J84" s="310">
        <v>15</v>
      </c>
      <c r="K84" s="298"/>
    </row>
    <row r="85" s="1" customFormat="1" ht="15" customHeight="1">
      <c r="B85" s="309"/>
      <c r="C85" s="310" t="s">
        <v>1059</v>
      </c>
      <c r="D85" s="310"/>
      <c r="E85" s="310"/>
      <c r="F85" s="311" t="s">
        <v>1050</v>
      </c>
      <c r="G85" s="310"/>
      <c r="H85" s="310" t="s">
        <v>1060</v>
      </c>
      <c r="I85" s="310" t="s">
        <v>1046</v>
      </c>
      <c r="J85" s="310">
        <v>20</v>
      </c>
      <c r="K85" s="298"/>
    </row>
    <row r="86" s="1" customFormat="1" ht="15" customHeight="1">
      <c r="B86" s="309"/>
      <c r="C86" s="310" t="s">
        <v>1061</v>
      </c>
      <c r="D86" s="310"/>
      <c r="E86" s="310"/>
      <c r="F86" s="311" t="s">
        <v>1050</v>
      </c>
      <c r="G86" s="310"/>
      <c r="H86" s="310" t="s">
        <v>1062</v>
      </c>
      <c r="I86" s="310" t="s">
        <v>1046</v>
      </c>
      <c r="J86" s="310">
        <v>20</v>
      </c>
      <c r="K86" s="298"/>
    </row>
    <row r="87" s="1" customFormat="1" ht="15" customHeight="1">
      <c r="B87" s="309"/>
      <c r="C87" s="284" t="s">
        <v>1063</v>
      </c>
      <c r="D87" s="284"/>
      <c r="E87" s="284"/>
      <c r="F87" s="307" t="s">
        <v>1050</v>
      </c>
      <c r="G87" s="308"/>
      <c r="H87" s="284" t="s">
        <v>1064</v>
      </c>
      <c r="I87" s="284" t="s">
        <v>1046</v>
      </c>
      <c r="J87" s="284">
        <v>50</v>
      </c>
      <c r="K87" s="298"/>
    </row>
    <row r="88" s="1" customFormat="1" ht="15" customHeight="1">
      <c r="B88" s="309"/>
      <c r="C88" s="284" t="s">
        <v>1065</v>
      </c>
      <c r="D88" s="284"/>
      <c r="E88" s="284"/>
      <c r="F88" s="307" t="s">
        <v>1050</v>
      </c>
      <c r="G88" s="308"/>
      <c r="H88" s="284" t="s">
        <v>1066</v>
      </c>
      <c r="I88" s="284" t="s">
        <v>1046</v>
      </c>
      <c r="J88" s="284">
        <v>20</v>
      </c>
      <c r="K88" s="298"/>
    </row>
    <row r="89" s="1" customFormat="1" ht="15" customHeight="1">
      <c r="B89" s="309"/>
      <c r="C89" s="284" t="s">
        <v>1067</v>
      </c>
      <c r="D89" s="284"/>
      <c r="E89" s="284"/>
      <c r="F89" s="307" t="s">
        <v>1050</v>
      </c>
      <c r="G89" s="308"/>
      <c r="H89" s="284" t="s">
        <v>1068</v>
      </c>
      <c r="I89" s="284" t="s">
        <v>1046</v>
      </c>
      <c r="J89" s="284">
        <v>20</v>
      </c>
      <c r="K89" s="298"/>
    </row>
    <row r="90" s="1" customFormat="1" ht="15" customHeight="1">
      <c r="B90" s="309"/>
      <c r="C90" s="284" t="s">
        <v>1069</v>
      </c>
      <c r="D90" s="284"/>
      <c r="E90" s="284"/>
      <c r="F90" s="307" t="s">
        <v>1050</v>
      </c>
      <c r="G90" s="308"/>
      <c r="H90" s="284" t="s">
        <v>1070</v>
      </c>
      <c r="I90" s="284" t="s">
        <v>1046</v>
      </c>
      <c r="J90" s="284">
        <v>50</v>
      </c>
      <c r="K90" s="298"/>
    </row>
    <row r="91" s="1" customFormat="1" ht="15" customHeight="1">
      <c r="B91" s="309"/>
      <c r="C91" s="284" t="s">
        <v>1071</v>
      </c>
      <c r="D91" s="284"/>
      <c r="E91" s="284"/>
      <c r="F91" s="307" t="s">
        <v>1050</v>
      </c>
      <c r="G91" s="308"/>
      <c r="H91" s="284" t="s">
        <v>1071</v>
      </c>
      <c r="I91" s="284" t="s">
        <v>1046</v>
      </c>
      <c r="J91" s="284">
        <v>50</v>
      </c>
      <c r="K91" s="298"/>
    </row>
    <row r="92" s="1" customFormat="1" ht="15" customHeight="1">
      <c r="B92" s="309"/>
      <c r="C92" s="284" t="s">
        <v>1072</v>
      </c>
      <c r="D92" s="284"/>
      <c r="E92" s="284"/>
      <c r="F92" s="307" t="s">
        <v>1050</v>
      </c>
      <c r="G92" s="308"/>
      <c r="H92" s="284" t="s">
        <v>1073</v>
      </c>
      <c r="I92" s="284" t="s">
        <v>1046</v>
      </c>
      <c r="J92" s="284">
        <v>255</v>
      </c>
      <c r="K92" s="298"/>
    </row>
    <row r="93" s="1" customFormat="1" ht="15" customHeight="1">
      <c r="B93" s="309"/>
      <c r="C93" s="284" t="s">
        <v>1074</v>
      </c>
      <c r="D93" s="284"/>
      <c r="E93" s="284"/>
      <c r="F93" s="307" t="s">
        <v>1044</v>
      </c>
      <c r="G93" s="308"/>
      <c r="H93" s="284" t="s">
        <v>1075</v>
      </c>
      <c r="I93" s="284" t="s">
        <v>1076</v>
      </c>
      <c r="J93" s="284"/>
      <c r="K93" s="298"/>
    </row>
    <row r="94" s="1" customFormat="1" ht="15" customHeight="1">
      <c r="B94" s="309"/>
      <c r="C94" s="284" t="s">
        <v>1077</v>
      </c>
      <c r="D94" s="284"/>
      <c r="E94" s="284"/>
      <c r="F94" s="307" t="s">
        <v>1044</v>
      </c>
      <c r="G94" s="308"/>
      <c r="H94" s="284" t="s">
        <v>1078</v>
      </c>
      <c r="I94" s="284" t="s">
        <v>1079</v>
      </c>
      <c r="J94" s="284"/>
      <c r="K94" s="298"/>
    </row>
    <row r="95" s="1" customFormat="1" ht="15" customHeight="1">
      <c r="B95" s="309"/>
      <c r="C95" s="284" t="s">
        <v>1080</v>
      </c>
      <c r="D95" s="284"/>
      <c r="E95" s="284"/>
      <c r="F95" s="307" t="s">
        <v>1044</v>
      </c>
      <c r="G95" s="308"/>
      <c r="H95" s="284" t="s">
        <v>1080</v>
      </c>
      <c r="I95" s="284" t="s">
        <v>1079</v>
      </c>
      <c r="J95" s="284"/>
      <c r="K95" s="298"/>
    </row>
    <row r="96" s="1" customFormat="1" ht="15" customHeight="1">
      <c r="B96" s="309"/>
      <c r="C96" s="284" t="s">
        <v>38</v>
      </c>
      <c r="D96" s="284"/>
      <c r="E96" s="284"/>
      <c r="F96" s="307" t="s">
        <v>1044</v>
      </c>
      <c r="G96" s="308"/>
      <c r="H96" s="284" t="s">
        <v>1081</v>
      </c>
      <c r="I96" s="284" t="s">
        <v>1079</v>
      </c>
      <c r="J96" s="284"/>
      <c r="K96" s="298"/>
    </row>
    <row r="97" s="1" customFormat="1" ht="15" customHeight="1">
      <c r="B97" s="309"/>
      <c r="C97" s="284" t="s">
        <v>48</v>
      </c>
      <c r="D97" s="284"/>
      <c r="E97" s="284"/>
      <c r="F97" s="307" t="s">
        <v>1044</v>
      </c>
      <c r="G97" s="308"/>
      <c r="H97" s="284" t="s">
        <v>1082</v>
      </c>
      <c r="I97" s="284" t="s">
        <v>1079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1083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1038</v>
      </c>
      <c r="D103" s="299"/>
      <c r="E103" s="299"/>
      <c r="F103" s="299" t="s">
        <v>1039</v>
      </c>
      <c r="G103" s="300"/>
      <c r="H103" s="299" t="s">
        <v>54</v>
      </c>
      <c r="I103" s="299" t="s">
        <v>57</v>
      </c>
      <c r="J103" s="299" t="s">
        <v>1040</v>
      </c>
      <c r="K103" s="298"/>
    </row>
    <row r="104" s="1" customFormat="1" ht="17.25" customHeight="1">
      <c r="B104" s="296"/>
      <c r="C104" s="301" t="s">
        <v>1041</v>
      </c>
      <c r="D104" s="301"/>
      <c r="E104" s="301"/>
      <c r="F104" s="302" t="s">
        <v>1042</v>
      </c>
      <c r="G104" s="303"/>
      <c r="H104" s="301"/>
      <c r="I104" s="301"/>
      <c r="J104" s="301" t="s">
        <v>1043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53</v>
      </c>
      <c r="D106" s="306"/>
      <c r="E106" s="306"/>
      <c r="F106" s="307" t="s">
        <v>1044</v>
      </c>
      <c r="G106" s="284"/>
      <c r="H106" s="284" t="s">
        <v>1084</v>
      </c>
      <c r="I106" s="284" t="s">
        <v>1046</v>
      </c>
      <c r="J106" s="284">
        <v>20</v>
      </c>
      <c r="K106" s="298"/>
    </row>
    <row r="107" s="1" customFormat="1" ht="15" customHeight="1">
      <c r="B107" s="296"/>
      <c r="C107" s="284" t="s">
        <v>1047</v>
      </c>
      <c r="D107" s="284"/>
      <c r="E107" s="284"/>
      <c r="F107" s="307" t="s">
        <v>1044</v>
      </c>
      <c r="G107" s="284"/>
      <c r="H107" s="284" t="s">
        <v>1084</v>
      </c>
      <c r="I107" s="284" t="s">
        <v>1046</v>
      </c>
      <c r="J107" s="284">
        <v>120</v>
      </c>
      <c r="K107" s="298"/>
    </row>
    <row r="108" s="1" customFormat="1" ht="15" customHeight="1">
      <c r="B108" s="309"/>
      <c r="C108" s="284" t="s">
        <v>1049</v>
      </c>
      <c r="D108" s="284"/>
      <c r="E108" s="284"/>
      <c r="F108" s="307" t="s">
        <v>1050</v>
      </c>
      <c r="G108" s="284"/>
      <c r="H108" s="284" t="s">
        <v>1084</v>
      </c>
      <c r="I108" s="284" t="s">
        <v>1046</v>
      </c>
      <c r="J108" s="284">
        <v>50</v>
      </c>
      <c r="K108" s="298"/>
    </row>
    <row r="109" s="1" customFormat="1" ht="15" customHeight="1">
      <c r="B109" s="309"/>
      <c r="C109" s="284" t="s">
        <v>1052</v>
      </c>
      <c r="D109" s="284"/>
      <c r="E109" s="284"/>
      <c r="F109" s="307" t="s">
        <v>1044</v>
      </c>
      <c r="G109" s="284"/>
      <c r="H109" s="284" t="s">
        <v>1084</v>
      </c>
      <c r="I109" s="284" t="s">
        <v>1054</v>
      </c>
      <c r="J109" s="284"/>
      <c r="K109" s="298"/>
    </row>
    <row r="110" s="1" customFormat="1" ht="15" customHeight="1">
      <c r="B110" s="309"/>
      <c r="C110" s="284" t="s">
        <v>1063</v>
      </c>
      <c r="D110" s="284"/>
      <c r="E110" s="284"/>
      <c r="F110" s="307" t="s">
        <v>1050</v>
      </c>
      <c r="G110" s="284"/>
      <c r="H110" s="284" t="s">
        <v>1084</v>
      </c>
      <c r="I110" s="284" t="s">
        <v>1046</v>
      </c>
      <c r="J110" s="284">
        <v>50</v>
      </c>
      <c r="K110" s="298"/>
    </row>
    <row r="111" s="1" customFormat="1" ht="15" customHeight="1">
      <c r="B111" s="309"/>
      <c r="C111" s="284" t="s">
        <v>1071</v>
      </c>
      <c r="D111" s="284"/>
      <c r="E111" s="284"/>
      <c r="F111" s="307" t="s">
        <v>1050</v>
      </c>
      <c r="G111" s="284"/>
      <c r="H111" s="284" t="s">
        <v>1084</v>
      </c>
      <c r="I111" s="284" t="s">
        <v>1046</v>
      </c>
      <c r="J111" s="284">
        <v>50</v>
      </c>
      <c r="K111" s="298"/>
    </row>
    <row r="112" s="1" customFormat="1" ht="15" customHeight="1">
      <c r="B112" s="309"/>
      <c r="C112" s="284" t="s">
        <v>1069</v>
      </c>
      <c r="D112" s="284"/>
      <c r="E112" s="284"/>
      <c r="F112" s="307" t="s">
        <v>1050</v>
      </c>
      <c r="G112" s="284"/>
      <c r="H112" s="284" t="s">
        <v>1084</v>
      </c>
      <c r="I112" s="284" t="s">
        <v>1046</v>
      </c>
      <c r="J112" s="284">
        <v>50</v>
      </c>
      <c r="K112" s="298"/>
    </row>
    <row r="113" s="1" customFormat="1" ht="15" customHeight="1">
      <c r="B113" s="309"/>
      <c r="C113" s="284" t="s">
        <v>53</v>
      </c>
      <c r="D113" s="284"/>
      <c r="E113" s="284"/>
      <c r="F113" s="307" t="s">
        <v>1044</v>
      </c>
      <c r="G113" s="284"/>
      <c r="H113" s="284" t="s">
        <v>1085</v>
      </c>
      <c r="I113" s="284" t="s">
        <v>1046</v>
      </c>
      <c r="J113" s="284">
        <v>20</v>
      </c>
      <c r="K113" s="298"/>
    </row>
    <row r="114" s="1" customFormat="1" ht="15" customHeight="1">
      <c r="B114" s="309"/>
      <c r="C114" s="284" t="s">
        <v>1086</v>
      </c>
      <c r="D114" s="284"/>
      <c r="E114" s="284"/>
      <c r="F114" s="307" t="s">
        <v>1044</v>
      </c>
      <c r="G114" s="284"/>
      <c r="H114" s="284" t="s">
        <v>1087</v>
      </c>
      <c r="I114" s="284" t="s">
        <v>1046</v>
      </c>
      <c r="J114" s="284">
        <v>120</v>
      </c>
      <c r="K114" s="298"/>
    </row>
    <row r="115" s="1" customFormat="1" ht="15" customHeight="1">
      <c r="B115" s="309"/>
      <c r="C115" s="284" t="s">
        <v>38</v>
      </c>
      <c r="D115" s="284"/>
      <c r="E115" s="284"/>
      <c r="F115" s="307" t="s">
        <v>1044</v>
      </c>
      <c r="G115" s="284"/>
      <c r="H115" s="284" t="s">
        <v>1088</v>
      </c>
      <c r="I115" s="284" t="s">
        <v>1079</v>
      </c>
      <c r="J115" s="284"/>
      <c r="K115" s="298"/>
    </row>
    <row r="116" s="1" customFormat="1" ht="15" customHeight="1">
      <c r="B116" s="309"/>
      <c r="C116" s="284" t="s">
        <v>48</v>
      </c>
      <c r="D116" s="284"/>
      <c r="E116" s="284"/>
      <c r="F116" s="307" t="s">
        <v>1044</v>
      </c>
      <c r="G116" s="284"/>
      <c r="H116" s="284" t="s">
        <v>1089</v>
      </c>
      <c r="I116" s="284" t="s">
        <v>1079</v>
      </c>
      <c r="J116" s="284"/>
      <c r="K116" s="298"/>
    </row>
    <row r="117" s="1" customFormat="1" ht="15" customHeight="1">
      <c r="B117" s="309"/>
      <c r="C117" s="284" t="s">
        <v>57</v>
      </c>
      <c r="D117" s="284"/>
      <c r="E117" s="284"/>
      <c r="F117" s="307" t="s">
        <v>1044</v>
      </c>
      <c r="G117" s="284"/>
      <c r="H117" s="284" t="s">
        <v>1090</v>
      </c>
      <c r="I117" s="284" t="s">
        <v>1091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1092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1038</v>
      </c>
      <c r="D123" s="299"/>
      <c r="E123" s="299"/>
      <c r="F123" s="299" t="s">
        <v>1039</v>
      </c>
      <c r="G123" s="300"/>
      <c r="H123" s="299" t="s">
        <v>54</v>
      </c>
      <c r="I123" s="299" t="s">
        <v>57</v>
      </c>
      <c r="J123" s="299" t="s">
        <v>1040</v>
      </c>
      <c r="K123" s="328"/>
    </row>
    <row r="124" s="1" customFormat="1" ht="17.25" customHeight="1">
      <c r="B124" s="327"/>
      <c r="C124" s="301" t="s">
        <v>1041</v>
      </c>
      <c r="D124" s="301"/>
      <c r="E124" s="301"/>
      <c r="F124" s="302" t="s">
        <v>1042</v>
      </c>
      <c r="G124" s="303"/>
      <c r="H124" s="301"/>
      <c r="I124" s="301"/>
      <c r="J124" s="301" t="s">
        <v>1043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1047</v>
      </c>
      <c r="D126" s="306"/>
      <c r="E126" s="306"/>
      <c r="F126" s="307" t="s">
        <v>1044</v>
      </c>
      <c r="G126" s="284"/>
      <c r="H126" s="284" t="s">
        <v>1084</v>
      </c>
      <c r="I126" s="284" t="s">
        <v>1046</v>
      </c>
      <c r="J126" s="284">
        <v>120</v>
      </c>
      <c r="K126" s="332"/>
    </row>
    <row r="127" s="1" customFormat="1" ht="15" customHeight="1">
      <c r="B127" s="329"/>
      <c r="C127" s="284" t="s">
        <v>1093</v>
      </c>
      <c r="D127" s="284"/>
      <c r="E127" s="284"/>
      <c r="F127" s="307" t="s">
        <v>1044</v>
      </c>
      <c r="G127" s="284"/>
      <c r="H127" s="284" t="s">
        <v>1094</v>
      </c>
      <c r="I127" s="284" t="s">
        <v>1046</v>
      </c>
      <c r="J127" s="284" t="s">
        <v>1095</v>
      </c>
      <c r="K127" s="332"/>
    </row>
    <row r="128" s="1" customFormat="1" ht="15" customHeight="1">
      <c r="B128" s="329"/>
      <c r="C128" s="284" t="s">
        <v>992</v>
      </c>
      <c r="D128" s="284"/>
      <c r="E128" s="284"/>
      <c r="F128" s="307" t="s">
        <v>1044</v>
      </c>
      <c r="G128" s="284"/>
      <c r="H128" s="284" t="s">
        <v>1096</v>
      </c>
      <c r="I128" s="284" t="s">
        <v>1046</v>
      </c>
      <c r="J128" s="284" t="s">
        <v>1095</v>
      </c>
      <c r="K128" s="332"/>
    </row>
    <row r="129" s="1" customFormat="1" ht="15" customHeight="1">
      <c r="B129" s="329"/>
      <c r="C129" s="284" t="s">
        <v>1055</v>
      </c>
      <c r="D129" s="284"/>
      <c r="E129" s="284"/>
      <c r="F129" s="307" t="s">
        <v>1050</v>
      </c>
      <c r="G129" s="284"/>
      <c r="H129" s="284" t="s">
        <v>1056</v>
      </c>
      <c r="I129" s="284" t="s">
        <v>1046</v>
      </c>
      <c r="J129" s="284">
        <v>15</v>
      </c>
      <c r="K129" s="332"/>
    </row>
    <row r="130" s="1" customFormat="1" ht="15" customHeight="1">
      <c r="B130" s="329"/>
      <c r="C130" s="310" t="s">
        <v>1057</v>
      </c>
      <c r="D130" s="310"/>
      <c r="E130" s="310"/>
      <c r="F130" s="311" t="s">
        <v>1050</v>
      </c>
      <c r="G130" s="310"/>
      <c r="H130" s="310" t="s">
        <v>1058</v>
      </c>
      <c r="I130" s="310" t="s">
        <v>1046</v>
      </c>
      <c r="J130" s="310">
        <v>15</v>
      </c>
      <c r="K130" s="332"/>
    </row>
    <row r="131" s="1" customFormat="1" ht="15" customHeight="1">
      <c r="B131" s="329"/>
      <c r="C131" s="310" t="s">
        <v>1059</v>
      </c>
      <c r="D131" s="310"/>
      <c r="E131" s="310"/>
      <c r="F131" s="311" t="s">
        <v>1050</v>
      </c>
      <c r="G131" s="310"/>
      <c r="H131" s="310" t="s">
        <v>1060</v>
      </c>
      <c r="I131" s="310" t="s">
        <v>1046</v>
      </c>
      <c r="J131" s="310">
        <v>20</v>
      </c>
      <c r="K131" s="332"/>
    </row>
    <row r="132" s="1" customFormat="1" ht="15" customHeight="1">
      <c r="B132" s="329"/>
      <c r="C132" s="310" t="s">
        <v>1061</v>
      </c>
      <c r="D132" s="310"/>
      <c r="E132" s="310"/>
      <c r="F132" s="311" t="s">
        <v>1050</v>
      </c>
      <c r="G132" s="310"/>
      <c r="H132" s="310" t="s">
        <v>1062</v>
      </c>
      <c r="I132" s="310" t="s">
        <v>1046</v>
      </c>
      <c r="J132" s="310">
        <v>20</v>
      </c>
      <c r="K132" s="332"/>
    </row>
    <row r="133" s="1" customFormat="1" ht="15" customHeight="1">
      <c r="B133" s="329"/>
      <c r="C133" s="284" t="s">
        <v>1049</v>
      </c>
      <c r="D133" s="284"/>
      <c r="E133" s="284"/>
      <c r="F133" s="307" t="s">
        <v>1050</v>
      </c>
      <c r="G133" s="284"/>
      <c r="H133" s="284" t="s">
        <v>1084</v>
      </c>
      <c r="I133" s="284" t="s">
        <v>1046</v>
      </c>
      <c r="J133" s="284">
        <v>50</v>
      </c>
      <c r="K133" s="332"/>
    </row>
    <row r="134" s="1" customFormat="1" ht="15" customHeight="1">
      <c r="B134" s="329"/>
      <c r="C134" s="284" t="s">
        <v>1063</v>
      </c>
      <c r="D134" s="284"/>
      <c r="E134" s="284"/>
      <c r="F134" s="307" t="s">
        <v>1050</v>
      </c>
      <c r="G134" s="284"/>
      <c r="H134" s="284" t="s">
        <v>1084</v>
      </c>
      <c r="I134" s="284" t="s">
        <v>1046</v>
      </c>
      <c r="J134" s="284">
        <v>50</v>
      </c>
      <c r="K134" s="332"/>
    </row>
    <row r="135" s="1" customFormat="1" ht="15" customHeight="1">
      <c r="B135" s="329"/>
      <c r="C135" s="284" t="s">
        <v>1069</v>
      </c>
      <c r="D135" s="284"/>
      <c r="E135" s="284"/>
      <c r="F135" s="307" t="s">
        <v>1050</v>
      </c>
      <c r="G135" s="284"/>
      <c r="H135" s="284" t="s">
        <v>1084</v>
      </c>
      <c r="I135" s="284" t="s">
        <v>1046</v>
      </c>
      <c r="J135" s="284">
        <v>50</v>
      </c>
      <c r="K135" s="332"/>
    </row>
    <row r="136" s="1" customFormat="1" ht="15" customHeight="1">
      <c r="B136" s="329"/>
      <c r="C136" s="284" t="s">
        <v>1071</v>
      </c>
      <c r="D136" s="284"/>
      <c r="E136" s="284"/>
      <c r="F136" s="307" t="s">
        <v>1050</v>
      </c>
      <c r="G136" s="284"/>
      <c r="H136" s="284" t="s">
        <v>1084</v>
      </c>
      <c r="I136" s="284" t="s">
        <v>1046</v>
      </c>
      <c r="J136" s="284">
        <v>50</v>
      </c>
      <c r="K136" s="332"/>
    </row>
    <row r="137" s="1" customFormat="1" ht="15" customHeight="1">
      <c r="B137" s="329"/>
      <c r="C137" s="284" t="s">
        <v>1072</v>
      </c>
      <c r="D137" s="284"/>
      <c r="E137" s="284"/>
      <c r="F137" s="307" t="s">
        <v>1050</v>
      </c>
      <c r="G137" s="284"/>
      <c r="H137" s="284" t="s">
        <v>1097</v>
      </c>
      <c r="I137" s="284" t="s">
        <v>1046</v>
      </c>
      <c r="J137" s="284">
        <v>255</v>
      </c>
      <c r="K137" s="332"/>
    </row>
    <row r="138" s="1" customFormat="1" ht="15" customHeight="1">
      <c r="B138" s="329"/>
      <c r="C138" s="284" t="s">
        <v>1074</v>
      </c>
      <c r="D138" s="284"/>
      <c r="E138" s="284"/>
      <c r="F138" s="307" t="s">
        <v>1044</v>
      </c>
      <c r="G138" s="284"/>
      <c r="H138" s="284" t="s">
        <v>1098</v>
      </c>
      <c r="I138" s="284" t="s">
        <v>1076</v>
      </c>
      <c r="J138" s="284"/>
      <c r="K138" s="332"/>
    </row>
    <row r="139" s="1" customFormat="1" ht="15" customHeight="1">
      <c r="B139" s="329"/>
      <c r="C139" s="284" t="s">
        <v>1077</v>
      </c>
      <c r="D139" s="284"/>
      <c r="E139" s="284"/>
      <c r="F139" s="307" t="s">
        <v>1044</v>
      </c>
      <c r="G139" s="284"/>
      <c r="H139" s="284" t="s">
        <v>1099</v>
      </c>
      <c r="I139" s="284" t="s">
        <v>1079</v>
      </c>
      <c r="J139" s="284"/>
      <c r="K139" s="332"/>
    </row>
    <row r="140" s="1" customFormat="1" ht="15" customHeight="1">
      <c r="B140" s="329"/>
      <c r="C140" s="284" t="s">
        <v>1080</v>
      </c>
      <c r="D140" s="284"/>
      <c r="E140" s="284"/>
      <c r="F140" s="307" t="s">
        <v>1044</v>
      </c>
      <c r="G140" s="284"/>
      <c r="H140" s="284" t="s">
        <v>1080</v>
      </c>
      <c r="I140" s="284" t="s">
        <v>1079</v>
      </c>
      <c r="J140" s="284"/>
      <c r="K140" s="332"/>
    </row>
    <row r="141" s="1" customFormat="1" ht="15" customHeight="1">
      <c r="B141" s="329"/>
      <c r="C141" s="284" t="s">
        <v>38</v>
      </c>
      <c r="D141" s="284"/>
      <c r="E141" s="284"/>
      <c r="F141" s="307" t="s">
        <v>1044</v>
      </c>
      <c r="G141" s="284"/>
      <c r="H141" s="284" t="s">
        <v>1100</v>
      </c>
      <c r="I141" s="284" t="s">
        <v>1079</v>
      </c>
      <c r="J141" s="284"/>
      <c r="K141" s="332"/>
    </row>
    <row r="142" s="1" customFormat="1" ht="15" customHeight="1">
      <c r="B142" s="329"/>
      <c r="C142" s="284" t="s">
        <v>1101</v>
      </c>
      <c r="D142" s="284"/>
      <c r="E142" s="284"/>
      <c r="F142" s="307" t="s">
        <v>1044</v>
      </c>
      <c r="G142" s="284"/>
      <c r="H142" s="284" t="s">
        <v>1102</v>
      </c>
      <c r="I142" s="284" t="s">
        <v>1079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1103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1038</v>
      </c>
      <c r="D148" s="299"/>
      <c r="E148" s="299"/>
      <c r="F148" s="299" t="s">
        <v>1039</v>
      </c>
      <c r="G148" s="300"/>
      <c r="H148" s="299" t="s">
        <v>54</v>
      </c>
      <c r="I148" s="299" t="s">
        <v>57</v>
      </c>
      <c r="J148" s="299" t="s">
        <v>1040</v>
      </c>
      <c r="K148" s="298"/>
    </row>
    <row r="149" s="1" customFormat="1" ht="17.25" customHeight="1">
      <c r="B149" s="296"/>
      <c r="C149" s="301" t="s">
        <v>1041</v>
      </c>
      <c r="D149" s="301"/>
      <c r="E149" s="301"/>
      <c r="F149" s="302" t="s">
        <v>1042</v>
      </c>
      <c r="G149" s="303"/>
      <c r="H149" s="301"/>
      <c r="I149" s="301"/>
      <c r="J149" s="301" t="s">
        <v>1043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1047</v>
      </c>
      <c r="D151" s="284"/>
      <c r="E151" s="284"/>
      <c r="F151" s="337" t="s">
        <v>1044</v>
      </c>
      <c r="G151" s="284"/>
      <c r="H151" s="336" t="s">
        <v>1084</v>
      </c>
      <c r="I151" s="336" t="s">
        <v>1046</v>
      </c>
      <c r="J151" s="336">
        <v>120</v>
      </c>
      <c r="K151" s="332"/>
    </row>
    <row r="152" s="1" customFormat="1" ht="15" customHeight="1">
      <c r="B152" s="309"/>
      <c r="C152" s="336" t="s">
        <v>1093</v>
      </c>
      <c r="D152" s="284"/>
      <c r="E152" s="284"/>
      <c r="F152" s="337" t="s">
        <v>1044</v>
      </c>
      <c r="G152" s="284"/>
      <c r="H152" s="336" t="s">
        <v>1104</v>
      </c>
      <c r="I152" s="336" t="s">
        <v>1046</v>
      </c>
      <c r="J152" s="336" t="s">
        <v>1095</v>
      </c>
      <c r="K152" s="332"/>
    </row>
    <row r="153" s="1" customFormat="1" ht="15" customHeight="1">
      <c r="B153" s="309"/>
      <c r="C153" s="336" t="s">
        <v>992</v>
      </c>
      <c r="D153" s="284"/>
      <c r="E153" s="284"/>
      <c r="F153" s="337" t="s">
        <v>1044</v>
      </c>
      <c r="G153" s="284"/>
      <c r="H153" s="336" t="s">
        <v>1105</v>
      </c>
      <c r="I153" s="336" t="s">
        <v>1046</v>
      </c>
      <c r="J153" s="336" t="s">
        <v>1095</v>
      </c>
      <c r="K153" s="332"/>
    </row>
    <row r="154" s="1" customFormat="1" ht="15" customHeight="1">
      <c r="B154" s="309"/>
      <c r="C154" s="336" t="s">
        <v>1049</v>
      </c>
      <c r="D154" s="284"/>
      <c r="E154" s="284"/>
      <c r="F154" s="337" t="s">
        <v>1050</v>
      </c>
      <c r="G154" s="284"/>
      <c r="H154" s="336" t="s">
        <v>1084</v>
      </c>
      <c r="I154" s="336" t="s">
        <v>1046</v>
      </c>
      <c r="J154" s="336">
        <v>50</v>
      </c>
      <c r="K154" s="332"/>
    </row>
    <row r="155" s="1" customFormat="1" ht="15" customHeight="1">
      <c r="B155" s="309"/>
      <c r="C155" s="336" t="s">
        <v>1052</v>
      </c>
      <c r="D155" s="284"/>
      <c r="E155" s="284"/>
      <c r="F155" s="337" t="s">
        <v>1044</v>
      </c>
      <c r="G155" s="284"/>
      <c r="H155" s="336" t="s">
        <v>1084</v>
      </c>
      <c r="I155" s="336" t="s">
        <v>1054</v>
      </c>
      <c r="J155" s="336"/>
      <c r="K155" s="332"/>
    </row>
    <row r="156" s="1" customFormat="1" ht="15" customHeight="1">
      <c r="B156" s="309"/>
      <c r="C156" s="336" t="s">
        <v>1063</v>
      </c>
      <c r="D156" s="284"/>
      <c r="E156" s="284"/>
      <c r="F156" s="337" t="s">
        <v>1050</v>
      </c>
      <c r="G156" s="284"/>
      <c r="H156" s="336" t="s">
        <v>1084</v>
      </c>
      <c r="I156" s="336" t="s">
        <v>1046</v>
      </c>
      <c r="J156" s="336">
        <v>50</v>
      </c>
      <c r="K156" s="332"/>
    </row>
    <row r="157" s="1" customFormat="1" ht="15" customHeight="1">
      <c r="B157" s="309"/>
      <c r="C157" s="336" t="s">
        <v>1071</v>
      </c>
      <c r="D157" s="284"/>
      <c r="E157" s="284"/>
      <c r="F157" s="337" t="s">
        <v>1050</v>
      </c>
      <c r="G157" s="284"/>
      <c r="H157" s="336" t="s">
        <v>1084</v>
      </c>
      <c r="I157" s="336" t="s">
        <v>1046</v>
      </c>
      <c r="J157" s="336">
        <v>50</v>
      </c>
      <c r="K157" s="332"/>
    </row>
    <row r="158" s="1" customFormat="1" ht="15" customHeight="1">
      <c r="B158" s="309"/>
      <c r="C158" s="336" t="s">
        <v>1069</v>
      </c>
      <c r="D158" s="284"/>
      <c r="E158" s="284"/>
      <c r="F158" s="337" t="s">
        <v>1050</v>
      </c>
      <c r="G158" s="284"/>
      <c r="H158" s="336" t="s">
        <v>1084</v>
      </c>
      <c r="I158" s="336" t="s">
        <v>1046</v>
      </c>
      <c r="J158" s="336">
        <v>50</v>
      </c>
      <c r="K158" s="332"/>
    </row>
    <row r="159" s="1" customFormat="1" ht="15" customHeight="1">
      <c r="B159" s="309"/>
      <c r="C159" s="336" t="s">
        <v>94</v>
      </c>
      <c r="D159" s="284"/>
      <c r="E159" s="284"/>
      <c r="F159" s="337" t="s">
        <v>1044</v>
      </c>
      <c r="G159" s="284"/>
      <c r="H159" s="336" t="s">
        <v>1106</v>
      </c>
      <c r="I159" s="336" t="s">
        <v>1046</v>
      </c>
      <c r="J159" s="336" t="s">
        <v>1107</v>
      </c>
      <c r="K159" s="332"/>
    </row>
    <row r="160" s="1" customFormat="1" ht="15" customHeight="1">
      <c r="B160" s="309"/>
      <c r="C160" s="336" t="s">
        <v>1108</v>
      </c>
      <c r="D160" s="284"/>
      <c r="E160" s="284"/>
      <c r="F160" s="337" t="s">
        <v>1044</v>
      </c>
      <c r="G160" s="284"/>
      <c r="H160" s="336" t="s">
        <v>1109</v>
      </c>
      <c r="I160" s="336" t="s">
        <v>1079</v>
      </c>
      <c r="J160" s="336"/>
      <c r="K160" s="332"/>
    </row>
    <row r="16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="1" customFormat="1" ht="45" customHeight="1">
      <c r="B165" s="274"/>
      <c r="C165" s="275" t="s">
        <v>1110</v>
      </c>
      <c r="D165" s="275"/>
      <c r="E165" s="275"/>
      <c r="F165" s="275"/>
      <c r="G165" s="275"/>
      <c r="H165" s="275"/>
      <c r="I165" s="275"/>
      <c r="J165" s="275"/>
      <c r="K165" s="276"/>
    </row>
    <row r="166" s="1" customFormat="1" ht="17.25" customHeight="1">
      <c r="B166" s="274"/>
      <c r="C166" s="299" t="s">
        <v>1038</v>
      </c>
      <c r="D166" s="299"/>
      <c r="E166" s="299"/>
      <c r="F166" s="299" t="s">
        <v>1039</v>
      </c>
      <c r="G166" s="341"/>
      <c r="H166" s="342" t="s">
        <v>54</v>
      </c>
      <c r="I166" s="342" t="s">
        <v>57</v>
      </c>
      <c r="J166" s="299" t="s">
        <v>1040</v>
      </c>
      <c r="K166" s="276"/>
    </row>
    <row r="167" s="1" customFormat="1" ht="17.25" customHeight="1">
      <c r="B167" s="277"/>
      <c r="C167" s="301" t="s">
        <v>1041</v>
      </c>
      <c r="D167" s="301"/>
      <c r="E167" s="301"/>
      <c r="F167" s="302" t="s">
        <v>1042</v>
      </c>
      <c r="G167" s="343"/>
      <c r="H167" s="344"/>
      <c r="I167" s="344"/>
      <c r="J167" s="301" t="s">
        <v>1043</v>
      </c>
      <c r="K167" s="279"/>
    </row>
    <row r="168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="1" customFormat="1" ht="15" customHeight="1">
      <c r="B169" s="309"/>
      <c r="C169" s="284" t="s">
        <v>1047</v>
      </c>
      <c r="D169" s="284"/>
      <c r="E169" s="284"/>
      <c r="F169" s="307" t="s">
        <v>1044</v>
      </c>
      <c r="G169" s="284"/>
      <c r="H169" s="284" t="s">
        <v>1084</v>
      </c>
      <c r="I169" s="284" t="s">
        <v>1046</v>
      </c>
      <c r="J169" s="284">
        <v>120</v>
      </c>
      <c r="K169" s="332"/>
    </row>
    <row r="170" s="1" customFormat="1" ht="15" customHeight="1">
      <c r="B170" s="309"/>
      <c r="C170" s="284" t="s">
        <v>1093</v>
      </c>
      <c r="D170" s="284"/>
      <c r="E170" s="284"/>
      <c r="F170" s="307" t="s">
        <v>1044</v>
      </c>
      <c r="G170" s="284"/>
      <c r="H170" s="284" t="s">
        <v>1094</v>
      </c>
      <c r="I170" s="284" t="s">
        <v>1046</v>
      </c>
      <c r="J170" s="284" t="s">
        <v>1095</v>
      </c>
      <c r="K170" s="332"/>
    </row>
    <row r="171" s="1" customFormat="1" ht="15" customHeight="1">
      <c r="B171" s="309"/>
      <c r="C171" s="284" t="s">
        <v>992</v>
      </c>
      <c r="D171" s="284"/>
      <c r="E171" s="284"/>
      <c r="F171" s="307" t="s">
        <v>1044</v>
      </c>
      <c r="G171" s="284"/>
      <c r="H171" s="284" t="s">
        <v>1111</v>
      </c>
      <c r="I171" s="284" t="s">
        <v>1046</v>
      </c>
      <c r="J171" s="284" t="s">
        <v>1095</v>
      </c>
      <c r="K171" s="332"/>
    </row>
    <row r="172" s="1" customFormat="1" ht="15" customHeight="1">
      <c r="B172" s="309"/>
      <c r="C172" s="284" t="s">
        <v>1049</v>
      </c>
      <c r="D172" s="284"/>
      <c r="E172" s="284"/>
      <c r="F172" s="307" t="s">
        <v>1050</v>
      </c>
      <c r="G172" s="284"/>
      <c r="H172" s="284" t="s">
        <v>1111</v>
      </c>
      <c r="I172" s="284" t="s">
        <v>1046</v>
      </c>
      <c r="J172" s="284">
        <v>50</v>
      </c>
      <c r="K172" s="332"/>
    </row>
    <row r="173" s="1" customFormat="1" ht="15" customHeight="1">
      <c r="B173" s="309"/>
      <c r="C173" s="284" t="s">
        <v>1052</v>
      </c>
      <c r="D173" s="284"/>
      <c r="E173" s="284"/>
      <c r="F173" s="307" t="s">
        <v>1044</v>
      </c>
      <c r="G173" s="284"/>
      <c r="H173" s="284" t="s">
        <v>1111</v>
      </c>
      <c r="I173" s="284" t="s">
        <v>1054</v>
      </c>
      <c r="J173" s="284"/>
      <c r="K173" s="332"/>
    </row>
    <row r="174" s="1" customFormat="1" ht="15" customHeight="1">
      <c r="B174" s="309"/>
      <c r="C174" s="284" t="s">
        <v>1063</v>
      </c>
      <c r="D174" s="284"/>
      <c r="E174" s="284"/>
      <c r="F174" s="307" t="s">
        <v>1050</v>
      </c>
      <c r="G174" s="284"/>
      <c r="H174" s="284" t="s">
        <v>1111</v>
      </c>
      <c r="I174" s="284" t="s">
        <v>1046</v>
      </c>
      <c r="J174" s="284">
        <v>50</v>
      </c>
      <c r="K174" s="332"/>
    </row>
    <row r="175" s="1" customFormat="1" ht="15" customHeight="1">
      <c r="B175" s="309"/>
      <c r="C175" s="284" t="s">
        <v>1071</v>
      </c>
      <c r="D175" s="284"/>
      <c r="E175" s="284"/>
      <c r="F175" s="307" t="s">
        <v>1050</v>
      </c>
      <c r="G175" s="284"/>
      <c r="H175" s="284" t="s">
        <v>1111</v>
      </c>
      <c r="I175" s="284" t="s">
        <v>1046</v>
      </c>
      <c r="J175" s="284">
        <v>50</v>
      </c>
      <c r="K175" s="332"/>
    </row>
    <row r="176" s="1" customFormat="1" ht="15" customHeight="1">
      <c r="B176" s="309"/>
      <c r="C176" s="284" t="s">
        <v>1069</v>
      </c>
      <c r="D176" s="284"/>
      <c r="E176" s="284"/>
      <c r="F176" s="307" t="s">
        <v>1050</v>
      </c>
      <c r="G176" s="284"/>
      <c r="H176" s="284" t="s">
        <v>1111</v>
      </c>
      <c r="I176" s="284" t="s">
        <v>1046</v>
      </c>
      <c r="J176" s="284">
        <v>50</v>
      </c>
      <c r="K176" s="332"/>
    </row>
    <row r="177" s="1" customFormat="1" ht="15" customHeight="1">
      <c r="B177" s="309"/>
      <c r="C177" s="284" t="s">
        <v>103</v>
      </c>
      <c r="D177" s="284"/>
      <c r="E177" s="284"/>
      <c r="F177" s="307" t="s">
        <v>1044</v>
      </c>
      <c r="G177" s="284"/>
      <c r="H177" s="284" t="s">
        <v>1112</v>
      </c>
      <c r="I177" s="284" t="s">
        <v>1113</v>
      </c>
      <c r="J177" s="284"/>
      <c r="K177" s="332"/>
    </row>
    <row r="178" s="1" customFormat="1" ht="15" customHeight="1">
      <c r="B178" s="309"/>
      <c r="C178" s="284" t="s">
        <v>57</v>
      </c>
      <c r="D178" s="284"/>
      <c r="E178" s="284"/>
      <c r="F178" s="307" t="s">
        <v>1044</v>
      </c>
      <c r="G178" s="284"/>
      <c r="H178" s="284" t="s">
        <v>1114</v>
      </c>
      <c r="I178" s="284" t="s">
        <v>1115</v>
      </c>
      <c r="J178" s="284">
        <v>1</v>
      </c>
      <c r="K178" s="332"/>
    </row>
    <row r="179" s="1" customFormat="1" ht="15" customHeight="1">
      <c r="B179" s="309"/>
      <c r="C179" s="284" t="s">
        <v>53</v>
      </c>
      <c r="D179" s="284"/>
      <c r="E179" s="284"/>
      <c r="F179" s="307" t="s">
        <v>1044</v>
      </c>
      <c r="G179" s="284"/>
      <c r="H179" s="284" t="s">
        <v>1116</v>
      </c>
      <c r="I179" s="284" t="s">
        <v>1046</v>
      </c>
      <c r="J179" s="284">
        <v>20</v>
      </c>
      <c r="K179" s="332"/>
    </row>
    <row r="180" s="1" customFormat="1" ht="15" customHeight="1">
      <c r="B180" s="309"/>
      <c r="C180" s="284" t="s">
        <v>54</v>
      </c>
      <c r="D180" s="284"/>
      <c r="E180" s="284"/>
      <c r="F180" s="307" t="s">
        <v>1044</v>
      </c>
      <c r="G180" s="284"/>
      <c r="H180" s="284" t="s">
        <v>1117</v>
      </c>
      <c r="I180" s="284" t="s">
        <v>1046</v>
      </c>
      <c r="J180" s="284">
        <v>255</v>
      </c>
      <c r="K180" s="332"/>
    </row>
    <row r="181" s="1" customFormat="1" ht="15" customHeight="1">
      <c r="B181" s="309"/>
      <c r="C181" s="284" t="s">
        <v>104</v>
      </c>
      <c r="D181" s="284"/>
      <c r="E181" s="284"/>
      <c r="F181" s="307" t="s">
        <v>1044</v>
      </c>
      <c r="G181" s="284"/>
      <c r="H181" s="284" t="s">
        <v>1008</v>
      </c>
      <c r="I181" s="284" t="s">
        <v>1046</v>
      </c>
      <c r="J181" s="284">
        <v>10</v>
      </c>
      <c r="K181" s="332"/>
    </row>
    <row r="182" s="1" customFormat="1" ht="15" customHeight="1">
      <c r="B182" s="309"/>
      <c r="C182" s="284" t="s">
        <v>105</v>
      </c>
      <c r="D182" s="284"/>
      <c r="E182" s="284"/>
      <c r="F182" s="307" t="s">
        <v>1044</v>
      </c>
      <c r="G182" s="284"/>
      <c r="H182" s="284" t="s">
        <v>1118</v>
      </c>
      <c r="I182" s="284" t="s">
        <v>1079</v>
      </c>
      <c r="J182" s="284"/>
      <c r="K182" s="332"/>
    </row>
    <row r="183" s="1" customFormat="1" ht="15" customHeight="1">
      <c r="B183" s="309"/>
      <c r="C183" s="284" t="s">
        <v>1119</v>
      </c>
      <c r="D183" s="284"/>
      <c r="E183" s="284"/>
      <c r="F183" s="307" t="s">
        <v>1044</v>
      </c>
      <c r="G183" s="284"/>
      <c r="H183" s="284" t="s">
        <v>1120</v>
      </c>
      <c r="I183" s="284" t="s">
        <v>1079</v>
      </c>
      <c r="J183" s="284"/>
      <c r="K183" s="332"/>
    </row>
    <row r="184" s="1" customFormat="1" ht="15" customHeight="1">
      <c r="B184" s="309"/>
      <c r="C184" s="284" t="s">
        <v>1108</v>
      </c>
      <c r="D184" s="284"/>
      <c r="E184" s="284"/>
      <c r="F184" s="307" t="s">
        <v>1044</v>
      </c>
      <c r="G184" s="284"/>
      <c r="H184" s="284" t="s">
        <v>1121</v>
      </c>
      <c r="I184" s="284" t="s">
        <v>1079</v>
      </c>
      <c r="J184" s="284"/>
      <c r="K184" s="332"/>
    </row>
    <row r="185" s="1" customFormat="1" ht="15" customHeight="1">
      <c r="B185" s="309"/>
      <c r="C185" s="284" t="s">
        <v>107</v>
      </c>
      <c r="D185" s="284"/>
      <c r="E185" s="284"/>
      <c r="F185" s="307" t="s">
        <v>1050</v>
      </c>
      <c r="G185" s="284"/>
      <c r="H185" s="284" t="s">
        <v>1122</v>
      </c>
      <c r="I185" s="284" t="s">
        <v>1046</v>
      </c>
      <c r="J185" s="284">
        <v>50</v>
      </c>
      <c r="K185" s="332"/>
    </row>
    <row r="186" s="1" customFormat="1" ht="15" customHeight="1">
      <c r="B186" s="309"/>
      <c r="C186" s="284" t="s">
        <v>1123</v>
      </c>
      <c r="D186" s="284"/>
      <c r="E186" s="284"/>
      <c r="F186" s="307" t="s">
        <v>1050</v>
      </c>
      <c r="G186" s="284"/>
      <c r="H186" s="284" t="s">
        <v>1124</v>
      </c>
      <c r="I186" s="284" t="s">
        <v>1125</v>
      </c>
      <c r="J186" s="284"/>
      <c r="K186" s="332"/>
    </row>
    <row r="187" s="1" customFormat="1" ht="15" customHeight="1">
      <c r="B187" s="309"/>
      <c r="C187" s="284" t="s">
        <v>1126</v>
      </c>
      <c r="D187" s="284"/>
      <c r="E187" s="284"/>
      <c r="F187" s="307" t="s">
        <v>1050</v>
      </c>
      <c r="G187" s="284"/>
      <c r="H187" s="284" t="s">
        <v>1127</v>
      </c>
      <c r="I187" s="284" t="s">
        <v>1125</v>
      </c>
      <c r="J187" s="284"/>
      <c r="K187" s="332"/>
    </row>
    <row r="188" s="1" customFormat="1" ht="15" customHeight="1">
      <c r="B188" s="309"/>
      <c r="C188" s="284" t="s">
        <v>1128</v>
      </c>
      <c r="D188" s="284"/>
      <c r="E188" s="284"/>
      <c r="F188" s="307" t="s">
        <v>1050</v>
      </c>
      <c r="G188" s="284"/>
      <c r="H188" s="284" t="s">
        <v>1129</v>
      </c>
      <c r="I188" s="284" t="s">
        <v>1125</v>
      </c>
      <c r="J188" s="284"/>
      <c r="K188" s="332"/>
    </row>
    <row r="189" s="1" customFormat="1" ht="15" customHeight="1">
      <c r="B189" s="309"/>
      <c r="C189" s="345" t="s">
        <v>1130</v>
      </c>
      <c r="D189" s="284"/>
      <c r="E189" s="284"/>
      <c r="F189" s="307" t="s">
        <v>1050</v>
      </c>
      <c r="G189" s="284"/>
      <c r="H189" s="284" t="s">
        <v>1131</v>
      </c>
      <c r="I189" s="284" t="s">
        <v>1132</v>
      </c>
      <c r="J189" s="346" t="s">
        <v>1133</v>
      </c>
      <c r="K189" s="332"/>
    </row>
    <row r="190" s="1" customFormat="1" ht="15" customHeight="1">
      <c r="B190" s="309"/>
      <c r="C190" s="345" t="s">
        <v>42</v>
      </c>
      <c r="D190" s="284"/>
      <c r="E190" s="284"/>
      <c r="F190" s="307" t="s">
        <v>1044</v>
      </c>
      <c r="G190" s="284"/>
      <c r="H190" s="281" t="s">
        <v>1134</v>
      </c>
      <c r="I190" s="284" t="s">
        <v>1135</v>
      </c>
      <c r="J190" s="284"/>
      <c r="K190" s="332"/>
    </row>
    <row r="191" s="1" customFormat="1" ht="15" customHeight="1">
      <c r="B191" s="309"/>
      <c r="C191" s="345" t="s">
        <v>1136</v>
      </c>
      <c r="D191" s="284"/>
      <c r="E191" s="284"/>
      <c r="F191" s="307" t="s">
        <v>1044</v>
      </c>
      <c r="G191" s="284"/>
      <c r="H191" s="284" t="s">
        <v>1137</v>
      </c>
      <c r="I191" s="284" t="s">
        <v>1079</v>
      </c>
      <c r="J191" s="284"/>
      <c r="K191" s="332"/>
    </row>
    <row r="192" s="1" customFormat="1" ht="15" customHeight="1">
      <c r="B192" s="309"/>
      <c r="C192" s="345" t="s">
        <v>1138</v>
      </c>
      <c r="D192" s="284"/>
      <c r="E192" s="284"/>
      <c r="F192" s="307" t="s">
        <v>1044</v>
      </c>
      <c r="G192" s="284"/>
      <c r="H192" s="284" t="s">
        <v>1139</v>
      </c>
      <c r="I192" s="284" t="s">
        <v>1079</v>
      </c>
      <c r="J192" s="284"/>
      <c r="K192" s="332"/>
    </row>
    <row r="193" s="1" customFormat="1" ht="15" customHeight="1">
      <c r="B193" s="309"/>
      <c r="C193" s="345" t="s">
        <v>1140</v>
      </c>
      <c r="D193" s="284"/>
      <c r="E193" s="284"/>
      <c r="F193" s="307" t="s">
        <v>1050</v>
      </c>
      <c r="G193" s="284"/>
      <c r="H193" s="284" t="s">
        <v>1141</v>
      </c>
      <c r="I193" s="284" t="s">
        <v>1079</v>
      </c>
      <c r="J193" s="284"/>
      <c r="K193" s="332"/>
    </row>
    <row r="194" s="1" customFormat="1" ht="15" customHeight="1">
      <c r="B194" s="338"/>
      <c r="C194" s="347"/>
      <c r="D194" s="318"/>
      <c r="E194" s="318"/>
      <c r="F194" s="318"/>
      <c r="G194" s="318"/>
      <c r="H194" s="318"/>
      <c r="I194" s="318"/>
      <c r="J194" s="318"/>
      <c r="K194" s="339"/>
    </row>
    <row r="195" s="1" customFormat="1" ht="18.75" customHeight="1">
      <c r="B195" s="320"/>
      <c r="C195" s="330"/>
      <c r="D195" s="330"/>
      <c r="E195" s="330"/>
      <c r="F195" s="340"/>
      <c r="G195" s="330"/>
      <c r="H195" s="330"/>
      <c r="I195" s="330"/>
      <c r="J195" s="330"/>
      <c r="K195" s="320"/>
    </row>
    <row r="196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="1" customFormat="1" ht="13.5">
      <c r="B198" s="271"/>
      <c r="C198" s="272"/>
      <c r="D198" s="272"/>
      <c r="E198" s="272"/>
      <c r="F198" s="272"/>
      <c r="G198" s="272"/>
      <c r="H198" s="272"/>
      <c r="I198" s="272"/>
      <c r="J198" s="272"/>
      <c r="K198" s="273"/>
    </row>
    <row r="199" s="1" customFormat="1" ht="21">
      <c r="B199" s="274"/>
      <c r="C199" s="275" t="s">
        <v>1142</v>
      </c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5.5" customHeight="1">
      <c r="B200" s="274"/>
      <c r="C200" s="348" t="s">
        <v>1143</v>
      </c>
      <c r="D200" s="348"/>
      <c r="E200" s="348"/>
      <c r="F200" s="348" t="s">
        <v>1144</v>
      </c>
      <c r="G200" s="349"/>
      <c r="H200" s="348" t="s">
        <v>1145</v>
      </c>
      <c r="I200" s="348"/>
      <c r="J200" s="348"/>
      <c r="K200" s="276"/>
    </row>
    <row r="201" s="1" customFormat="1" ht="5.25" customHeight="1">
      <c r="B201" s="309"/>
      <c r="C201" s="304"/>
      <c r="D201" s="304"/>
      <c r="E201" s="304"/>
      <c r="F201" s="304"/>
      <c r="G201" s="330"/>
      <c r="H201" s="304"/>
      <c r="I201" s="304"/>
      <c r="J201" s="304"/>
      <c r="K201" s="332"/>
    </row>
    <row r="202" s="1" customFormat="1" ht="15" customHeight="1">
      <c r="B202" s="309"/>
      <c r="C202" s="284" t="s">
        <v>1135</v>
      </c>
      <c r="D202" s="284"/>
      <c r="E202" s="284"/>
      <c r="F202" s="307" t="s">
        <v>43</v>
      </c>
      <c r="G202" s="284"/>
      <c r="H202" s="284" t="s">
        <v>1146</v>
      </c>
      <c r="I202" s="284"/>
      <c r="J202" s="284"/>
      <c r="K202" s="332"/>
    </row>
    <row r="203" s="1" customFormat="1" ht="15" customHeight="1">
      <c r="B203" s="309"/>
      <c r="C203" s="284"/>
      <c r="D203" s="284"/>
      <c r="E203" s="284"/>
      <c r="F203" s="307" t="s">
        <v>44</v>
      </c>
      <c r="G203" s="284"/>
      <c r="H203" s="284" t="s">
        <v>1147</v>
      </c>
      <c r="I203" s="284"/>
      <c r="J203" s="284"/>
      <c r="K203" s="332"/>
    </row>
    <row r="204" s="1" customFormat="1" ht="15" customHeight="1">
      <c r="B204" s="309"/>
      <c r="C204" s="284"/>
      <c r="D204" s="284"/>
      <c r="E204" s="284"/>
      <c r="F204" s="307" t="s">
        <v>47</v>
      </c>
      <c r="G204" s="284"/>
      <c r="H204" s="284" t="s">
        <v>1148</v>
      </c>
      <c r="I204" s="284"/>
      <c r="J204" s="284"/>
      <c r="K204" s="332"/>
    </row>
    <row r="205" s="1" customFormat="1" ht="15" customHeight="1">
      <c r="B205" s="309"/>
      <c r="C205" s="284"/>
      <c r="D205" s="284"/>
      <c r="E205" s="284"/>
      <c r="F205" s="307" t="s">
        <v>45</v>
      </c>
      <c r="G205" s="284"/>
      <c r="H205" s="284" t="s">
        <v>1149</v>
      </c>
      <c r="I205" s="284"/>
      <c r="J205" s="284"/>
      <c r="K205" s="332"/>
    </row>
    <row r="206" s="1" customFormat="1" ht="15" customHeight="1">
      <c r="B206" s="309"/>
      <c r="C206" s="284"/>
      <c r="D206" s="284"/>
      <c r="E206" s="284"/>
      <c r="F206" s="307" t="s">
        <v>46</v>
      </c>
      <c r="G206" s="284"/>
      <c r="H206" s="284" t="s">
        <v>1150</v>
      </c>
      <c r="I206" s="284"/>
      <c r="J206" s="284"/>
      <c r="K206" s="332"/>
    </row>
    <row r="207" s="1" customFormat="1" ht="15" customHeight="1">
      <c r="B207" s="309"/>
      <c r="C207" s="284"/>
      <c r="D207" s="284"/>
      <c r="E207" s="284"/>
      <c r="F207" s="307"/>
      <c r="G207" s="284"/>
      <c r="H207" s="284"/>
      <c r="I207" s="284"/>
      <c r="J207" s="284"/>
      <c r="K207" s="332"/>
    </row>
    <row r="208" s="1" customFormat="1" ht="15" customHeight="1">
      <c r="B208" s="309"/>
      <c r="C208" s="284" t="s">
        <v>1091</v>
      </c>
      <c r="D208" s="284"/>
      <c r="E208" s="284"/>
      <c r="F208" s="307" t="s">
        <v>85</v>
      </c>
      <c r="G208" s="284"/>
      <c r="H208" s="284" t="s">
        <v>1151</v>
      </c>
      <c r="I208" s="284"/>
      <c r="J208" s="284"/>
      <c r="K208" s="332"/>
    </row>
    <row r="209" s="1" customFormat="1" ht="15" customHeight="1">
      <c r="B209" s="309"/>
      <c r="C209" s="284"/>
      <c r="D209" s="284"/>
      <c r="E209" s="284"/>
      <c r="F209" s="307" t="s">
        <v>987</v>
      </c>
      <c r="G209" s="284"/>
      <c r="H209" s="284" t="s">
        <v>988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985</v>
      </c>
      <c r="G210" s="284"/>
      <c r="H210" s="284" t="s">
        <v>1152</v>
      </c>
      <c r="I210" s="284"/>
      <c r="J210" s="284"/>
      <c r="K210" s="332"/>
    </row>
    <row r="211" s="1" customFormat="1" ht="15" customHeight="1">
      <c r="B211" s="350"/>
      <c r="C211" s="284"/>
      <c r="D211" s="284"/>
      <c r="E211" s="284"/>
      <c r="F211" s="307" t="s">
        <v>79</v>
      </c>
      <c r="G211" s="345"/>
      <c r="H211" s="336" t="s">
        <v>989</v>
      </c>
      <c r="I211" s="336"/>
      <c r="J211" s="336"/>
      <c r="K211" s="351"/>
    </row>
    <row r="212" s="1" customFormat="1" ht="15" customHeight="1">
      <c r="B212" s="350"/>
      <c r="C212" s="284"/>
      <c r="D212" s="284"/>
      <c r="E212" s="284"/>
      <c r="F212" s="307" t="s">
        <v>990</v>
      </c>
      <c r="G212" s="345"/>
      <c r="H212" s="336" t="s">
        <v>1153</v>
      </c>
      <c r="I212" s="336"/>
      <c r="J212" s="336"/>
      <c r="K212" s="351"/>
    </row>
    <row r="213" s="1" customFormat="1" ht="15" customHeight="1">
      <c r="B213" s="350"/>
      <c r="C213" s="284"/>
      <c r="D213" s="284"/>
      <c r="E213" s="284"/>
      <c r="F213" s="307"/>
      <c r="G213" s="345"/>
      <c r="H213" s="336"/>
      <c r="I213" s="336"/>
      <c r="J213" s="336"/>
      <c r="K213" s="351"/>
    </row>
    <row r="214" s="1" customFormat="1" ht="15" customHeight="1">
      <c r="B214" s="350"/>
      <c r="C214" s="284" t="s">
        <v>1115</v>
      </c>
      <c r="D214" s="284"/>
      <c r="E214" s="284"/>
      <c r="F214" s="307">
        <v>1</v>
      </c>
      <c r="G214" s="345"/>
      <c r="H214" s="336" t="s">
        <v>1154</v>
      </c>
      <c r="I214" s="336"/>
      <c r="J214" s="336"/>
      <c r="K214" s="351"/>
    </row>
    <row r="215" s="1" customFormat="1" ht="15" customHeight="1">
      <c r="B215" s="350"/>
      <c r="C215" s="284"/>
      <c r="D215" s="284"/>
      <c r="E215" s="284"/>
      <c r="F215" s="307">
        <v>2</v>
      </c>
      <c r="G215" s="345"/>
      <c r="H215" s="336" t="s">
        <v>1155</v>
      </c>
      <c r="I215" s="336"/>
      <c r="J215" s="336"/>
      <c r="K215" s="351"/>
    </row>
    <row r="216" s="1" customFormat="1" ht="15" customHeight="1">
      <c r="B216" s="350"/>
      <c r="C216" s="284"/>
      <c r="D216" s="284"/>
      <c r="E216" s="284"/>
      <c r="F216" s="307">
        <v>3</v>
      </c>
      <c r="G216" s="345"/>
      <c r="H216" s="336" t="s">
        <v>1156</v>
      </c>
      <c r="I216" s="336"/>
      <c r="J216" s="336"/>
      <c r="K216" s="351"/>
    </row>
    <row r="217" s="1" customFormat="1" ht="15" customHeight="1">
      <c r="B217" s="350"/>
      <c r="C217" s="284"/>
      <c r="D217" s="284"/>
      <c r="E217" s="284"/>
      <c r="F217" s="307">
        <v>4</v>
      </c>
      <c r="G217" s="345"/>
      <c r="H217" s="336" t="s">
        <v>1157</v>
      </c>
      <c r="I217" s="336"/>
      <c r="J217" s="336"/>
      <c r="K217" s="351"/>
    </row>
    <row r="218" s="1" customFormat="1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Benda</dc:creator>
  <cp:lastModifiedBy>Pavel Benda</cp:lastModifiedBy>
  <dcterms:created xsi:type="dcterms:W3CDTF">2023-03-29T11:16:18Z</dcterms:created>
  <dcterms:modified xsi:type="dcterms:W3CDTF">2023-03-29T11:16:26Z</dcterms:modified>
</cp:coreProperties>
</file>